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ФХД 2020-2022\ПФХД ЦКС\"/>
    </mc:Choice>
  </mc:AlternateContent>
  <bookViews>
    <workbookView xWindow="-120" yWindow="-120" windowWidth="24240" windowHeight="13140" activeTab="4"/>
  </bookViews>
  <sheets>
    <sheet name="Титул" sheetId="3" r:id="rId1"/>
    <sheet name="Раздел1 2020г" sheetId="1" r:id="rId2"/>
    <sheet name="Раздел1 2021г  " sheetId="8" r:id="rId3"/>
    <sheet name="Раздел1 2022г" sheetId="9" r:id="rId4"/>
    <sheet name="Раздел2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3" i="1" l="1"/>
  <c r="F115" i="1" l="1"/>
  <c r="G97" i="1"/>
  <c r="H97" i="1"/>
  <c r="F107" i="1"/>
  <c r="F97" i="1" s="1"/>
  <c r="G107" i="1"/>
  <c r="H107" i="1"/>
  <c r="E107" i="1"/>
  <c r="E97" i="1" s="1"/>
  <c r="E14" i="4" s="1"/>
  <c r="F18" i="4" l="1"/>
  <c r="G18" i="4"/>
  <c r="F7" i="4"/>
  <c r="G7" i="4"/>
  <c r="G124" i="1"/>
  <c r="G30" i="1"/>
  <c r="D117" i="9"/>
  <c r="E20" i="1" l="1"/>
  <c r="E21" i="1" l="1"/>
  <c r="F21" i="1"/>
  <c r="G21" i="1"/>
  <c r="H21" i="1"/>
  <c r="H116" i="1" l="1"/>
  <c r="D18" i="1"/>
  <c r="E58" i="1"/>
  <c r="E56" i="1" s="1"/>
  <c r="F58" i="1"/>
  <c r="F56" i="1" s="1"/>
  <c r="G58" i="1"/>
  <c r="G56" i="1" s="1"/>
  <c r="H58" i="1"/>
  <c r="H56" i="1" s="1"/>
  <c r="D19" i="9" l="1"/>
  <c r="D20" i="9"/>
  <c r="D18" i="8"/>
  <c r="F39" i="9" l="1"/>
  <c r="G39" i="9"/>
  <c r="H39" i="9"/>
  <c r="E39" i="9"/>
  <c r="F41" i="9"/>
  <c r="G41" i="9"/>
  <c r="H41" i="9"/>
  <c r="E41" i="9"/>
  <c r="F39" i="8"/>
  <c r="G39" i="8"/>
  <c r="H39" i="8"/>
  <c r="E39" i="8"/>
  <c r="F41" i="8"/>
  <c r="G41" i="8"/>
  <c r="H41" i="8"/>
  <c r="E41" i="8"/>
  <c r="D19" i="1" l="1"/>
  <c r="E116" i="9" l="1"/>
  <c r="E49" i="9"/>
  <c r="E116" i="8"/>
  <c r="D117" i="8"/>
  <c r="E15" i="9" l="1"/>
  <c r="F15" i="9"/>
  <c r="G15" i="9"/>
  <c r="H15" i="9"/>
  <c r="H15" i="8"/>
  <c r="E15" i="8"/>
  <c r="E15" i="1"/>
  <c r="F15" i="1"/>
  <c r="G15" i="1"/>
  <c r="H15" i="1"/>
  <c r="E49" i="1"/>
  <c r="E41" i="1" s="1"/>
  <c r="D15" i="1" l="1"/>
  <c r="D136" i="9"/>
  <c r="D135" i="9"/>
  <c r="H133" i="9"/>
  <c r="G133" i="9"/>
  <c r="F133" i="9"/>
  <c r="E133" i="9"/>
  <c r="D132" i="9"/>
  <c r="D131" i="9"/>
  <c r="D130" i="9"/>
  <c r="H128" i="9"/>
  <c r="G128" i="9"/>
  <c r="F128" i="9"/>
  <c r="E128" i="9"/>
  <c r="D125" i="9"/>
  <c r="D122" i="9"/>
  <c r="H119" i="9"/>
  <c r="G119" i="9"/>
  <c r="F119" i="9"/>
  <c r="E119" i="9"/>
  <c r="D119" i="9" s="1"/>
  <c r="D118" i="9"/>
  <c r="D116" i="9"/>
  <c r="D115" i="9"/>
  <c r="D114" i="9"/>
  <c r="D113" i="9"/>
  <c r="D112" i="9"/>
  <c r="D111" i="9"/>
  <c r="D110" i="9"/>
  <c r="D109" i="9"/>
  <c r="H107" i="9"/>
  <c r="G107" i="9"/>
  <c r="G97" i="9" s="1"/>
  <c r="F107" i="9"/>
  <c r="F97" i="9" s="1"/>
  <c r="D104" i="9"/>
  <c r="D101" i="9"/>
  <c r="D99" i="9"/>
  <c r="D93" i="9"/>
  <c r="H91" i="9"/>
  <c r="G91" i="9"/>
  <c r="D91" i="9" s="1"/>
  <c r="F91" i="9"/>
  <c r="E91" i="9"/>
  <c r="D90" i="9"/>
  <c r="H87" i="9"/>
  <c r="G87" i="9"/>
  <c r="F87" i="9"/>
  <c r="D87" i="9" s="1"/>
  <c r="E87" i="9"/>
  <c r="D85" i="9"/>
  <c r="D82" i="9"/>
  <c r="D80" i="9"/>
  <c r="H78" i="9"/>
  <c r="G78" i="9"/>
  <c r="F78" i="9"/>
  <c r="E78" i="9"/>
  <c r="D75" i="9"/>
  <c r="D69" i="9"/>
  <c r="D65" i="9"/>
  <c r="D61" i="9"/>
  <c r="H58" i="9"/>
  <c r="G58" i="9"/>
  <c r="G56" i="9" s="1"/>
  <c r="F58" i="9"/>
  <c r="E58" i="9"/>
  <c r="H56" i="9"/>
  <c r="E56" i="9"/>
  <c r="D55" i="9"/>
  <c r="D54" i="9"/>
  <c r="H49" i="9"/>
  <c r="G49" i="9"/>
  <c r="F49" i="9"/>
  <c r="D46" i="9"/>
  <c r="D44" i="9"/>
  <c r="D43" i="9"/>
  <c r="H35" i="9"/>
  <c r="G35" i="9" s="1"/>
  <c r="D33" i="9"/>
  <c r="D31" i="9" s="1"/>
  <c r="H31" i="9"/>
  <c r="G31" i="9"/>
  <c r="F31" i="9"/>
  <c r="E31" i="9"/>
  <c r="D30" i="9"/>
  <c r="H28" i="9"/>
  <c r="G28" i="9"/>
  <c r="F28" i="9"/>
  <c r="D28" i="9" s="1"/>
  <c r="E28" i="9"/>
  <c r="D27" i="9"/>
  <c r="H25" i="9"/>
  <c r="G25" i="9"/>
  <c r="F25" i="9"/>
  <c r="D25" i="9" s="1"/>
  <c r="E25" i="9"/>
  <c r="D24" i="9"/>
  <c r="H21" i="9"/>
  <c r="G21" i="9"/>
  <c r="F21" i="9"/>
  <c r="E21" i="9"/>
  <c r="D21" i="9" s="1"/>
  <c r="D14" i="9"/>
  <c r="H12" i="9"/>
  <c r="G12" i="9"/>
  <c r="F12" i="9"/>
  <c r="D12" i="9" s="1"/>
  <c r="E12" i="9"/>
  <c r="D8" i="9"/>
  <c r="D136" i="8"/>
  <c r="D135" i="8"/>
  <c r="H133" i="8"/>
  <c r="D133" i="8" s="1"/>
  <c r="G133" i="8"/>
  <c r="F133" i="8"/>
  <c r="E133" i="8"/>
  <c r="D132" i="8"/>
  <c r="D131" i="8"/>
  <c r="D130" i="8"/>
  <c r="H128" i="8"/>
  <c r="G128" i="8"/>
  <c r="F128" i="8"/>
  <c r="E128" i="8"/>
  <c r="D128" i="8" s="1"/>
  <c r="D125" i="8"/>
  <c r="D122" i="8"/>
  <c r="H119" i="8"/>
  <c r="G119" i="8"/>
  <c r="F119" i="8"/>
  <c r="E119" i="8"/>
  <c r="D118" i="8"/>
  <c r="D116" i="8"/>
  <c r="D115" i="8"/>
  <c r="D114" i="8"/>
  <c r="D113" i="8"/>
  <c r="D112" i="8"/>
  <c r="D111" i="8"/>
  <c r="D110" i="8"/>
  <c r="D109" i="8"/>
  <c r="H107" i="8"/>
  <c r="G107" i="8"/>
  <c r="G97" i="8" s="1"/>
  <c r="F107" i="8"/>
  <c r="D104" i="8"/>
  <c r="D101" i="8"/>
  <c r="D99" i="8"/>
  <c r="D93" i="8"/>
  <c r="H91" i="8"/>
  <c r="G91" i="8"/>
  <c r="F91" i="8"/>
  <c r="E91" i="8"/>
  <c r="D90" i="8"/>
  <c r="H87" i="8"/>
  <c r="G87" i="8"/>
  <c r="F87" i="8"/>
  <c r="D87" i="8" s="1"/>
  <c r="E87" i="8"/>
  <c r="D85" i="8"/>
  <c r="D82" i="8"/>
  <c r="D80" i="8"/>
  <c r="H78" i="8"/>
  <c r="G78" i="8"/>
  <c r="F78" i="8"/>
  <c r="E78" i="8"/>
  <c r="D75" i="8"/>
  <c r="D69" i="8"/>
  <c r="D65" i="8"/>
  <c r="D61" i="8"/>
  <c r="H58" i="8"/>
  <c r="H56" i="8" s="1"/>
  <c r="G58" i="8"/>
  <c r="G56" i="8" s="1"/>
  <c r="F58" i="8"/>
  <c r="E58" i="8"/>
  <c r="E56" i="8"/>
  <c r="D56" i="8" s="1"/>
  <c r="D55" i="8"/>
  <c r="D54" i="8"/>
  <c r="H49" i="8"/>
  <c r="G49" i="8"/>
  <c r="F49" i="8"/>
  <c r="E49" i="8"/>
  <c r="D46" i="8"/>
  <c r="D44" i="8"/>
  <c r="D43" i="8"/>
  <c r="H35" i="8"/>
  <c r="H34" i="8" s="1"/>
  <c r="D33" i="8"/>
  <c r="D31" i="8" s="1"/>
  <c r="H31" i="8"/>
  <c r="G31" i="8"/>
  <c r="F31" i="8"/>
  <c r="E31" i="8"/>
  <c r="D30" i="8"/>
  <c r="H28" i="8"/>
  <c r="G28" i="8"/>
  <c r="F28" i="8"/>
  <c r="E28" i="8"/>
  <c r="D27" i="8"/>
  <c r="H25" i="8"/>
  <c r="G25" i="8"/>
  <c r="F25" i="8"/>
  <c r="E25" i="8"/>
  <c r="D25" i="8"/>
  <c r="D24" i="8"/>
  <c r="H21" i="8"/>
  <c r="G21" i="8"/>
  <c r="F21" i="8"/>
  <c r="E21" i="8"/>
  <c r="D20" i="8"/>
  <c r="G15" i="8"/>
  <c r="F15" i="8"/>
  <c r="D15" i="8" s="1"/>
  <c r="D14" i="8"/>
  <c r="H12" i="8"/>
  <c r="G12" i="8"/>
  <c r="F12" i="8"/>
  <c r="E12" i="8"/>
  <c r="D8" i="8"/>
  <c r="D115" i="1"/>
  <c r="D33" i="1"/>
  <c r="E31" i="1"/>
  <c r="F31" i="1"/>
  <c r="G31" i="1"/>
  <c r="H31" i="1"/>
  <c r="D113" i="1"/>
  <c r="D116" i="1"/>
  <c r="D112" i="1"/>
  <c r="D114" i="1"/>
  <c r="D107" i="1" l="1"/>
  <c r="H10" i="8"/>
  <c r="D21" i="8"/>
  <c r="G35" i="8"/>
  <c r="F15" i="4"/>
  <c r="F97" i="8"/>
  <c r="D119" i="8"/>
  <c r="D78" i="8"/>
  <c r="F17" i="4"/>
  <c r="H97" i="8"/>
  <c r="G15" i="4"/>
  <c r="D91" i="8"/>
  <c r="G17" i="4"/>
  <c r="H97" i="9"/>
  <c r="D133" i="9"/>
  <c r="D78" i="9"/>
  <c r="D49" i="9"/>
  <c r="D49" i="8"/>
  <c r="D12" i="8"/>
  <c r="D41" i="8"/>
  <c r="D15" i="9"/>
  <c r="D128" i="9"/>
  <c r="D58" i="8"/>
  <c r="D28" i="8"/>
  <c r="D56" i="9"/>
  <c r="F35" i="9"/>
  <c r="G34" i="9"/>
  <c r="G10" i="9" s="1"/>
  <c r="D58" i="9"/>
  <c r="D41" i="9"/>
  <c r="H34" i="9"/>
  <c r="H10" i="9" s="1"/>
  <c r="E107" i="9"/>
  <c r="E97" i="9" s="1"/>
  <c r="D97" i="9" s="1"/>
  <c r="E107" i="8"/>
  <c r="F132" i="1"/>
  <c r="G132" i="1"/>
  <c r="H132" i="1"/>
  <c r="F127" i="1"/>
  <c r="G127" i="1"/>
  <c r="H127" i="1"/>
  <c r="F118" i="1"/>
  <c r="G118" i="1"/>
  <c r="H118" i="1"/>
  <c r="E17" i="4"/>
  <c r="F91" i="1"/>
  <c r="G91" i="1"/>
  <c r="H91" i="1"/>
  <c r="F87" i="1"/>
  <c r="G87" i="1"/>
  <c r="H87" i="1"/>
  <c r="F78" i="1"/>
  <c r="G78" i="1"/>
  <c r="H78" i="1"/>
  <c r="F49" i="1"/>
  <c r="F41" i="1" s="1"/>
  <c r="G49" i="1"/>
  <c r="G41" i="1" s="1"/>
  <c r="H49" i="1"/>
  <c r="H41" i="1" s="1"/>
  <c r="H35" i="1"/>
  <c r="G35" i="1" s="1"/>
  <c r="F25" i="1"/>
  <c r="G25" i="1"/>
  <c r="H25" i="1"/>
  <c r="F28" i="1"/>
  <c r="G28" i="1"/>
  <c r="H28" i="1"/>
  <c r="F12" i="1"/>
  <c r="G12" i="1"/>
  <c r="H12" i="1"/>
  <c r="E12" i="1"/>
  <c r="E25" i="1"/>
  <c r="E28" i="1"/>
  <c r="E78" i="1"/>
  <c r="E87" i="1"/>
  <c r="E91" i="1"/>
  <c r="E118" i="1"/>
  <c r="E127" i="1"/>
  <c r="E132" i="1"/>
  <c r="D124" i="1"/>
  <c r="D121" i="1"/>
  <c r="D104" i="1"/>
  <c r="D101" i="1"/>
  <c r="D99" i="1"/>
  <c r="D93" i="1"/>
  <c r="D85" i="1"/>
  <c r="D82" i="1"/>
  <c r="D80" i="1"/>
  <c r="D75" i="1"/>
  <c r="D69" i="1"/>
  <c r="D65" i="1"/>
  <c r="D61" i="1"/>
  <c r="D58" i="1" s="1"/>
  <c r="D46" i="1"/>
  <c r="D44" i="1"/>
  <c r="D135" i="1"/>
  <c r="D134" i="1"/>
  <c r="D131" i="1"/>
  <c r="D130" i="1"/>
  <c r="D129" i="1"/>
  <c r="D117" i="1"/>
  <c r="D111" i="1"/>
  <c r="D110" i="1"/>
  <c r="D109" i="1"/>
  <c r="D90" i="1"/>
  <c r="D55" i="1"/>
  <c r="D54" i="1"/>
  <c r="D43" i="1"/>
  <c r="D31" i="1"/>
  <c r="D30" i="1"/>
  <c r="D27" i="1"/>
  <c r="D24" i="1"/>
  <c r="D20" i="1"/>
  <c r="D14" i="1"/>
  <c r="D8" i="1"/>
  <c r="D97" i="1" l="1"/>
  <c r="D87" i="1"/>
  <c r="F39" i="1"/>
  <c r="G39" i="1"/>
  <c r="F14" i="4"/>
  <c r="F12" i="4" s="1"/>
  <c r="E97" i="8"/>
  <c r="G34" i="8"/>
  <c r="G10" i="8" s="1"/>
  <c r="G9" i="8" s="1"/>
  <c r="F35" i="8"/>
  <c r="D25" i="1"/>
  <c r="E12" i="4"/>
  <c r="E7" i="4" s="1"/>
  <c r="E18" i="4" s="1"/>
  <c r="E39" i="1"/>
  <c r="G9" i="9"/>
  <c r="D39" i="9"/>
  <c r="D132" i="1"/>
  <c r="H9" i="9"/>
  <c r="D107" i="9"/>
  <c r="G14" i="4"/>
  <c r="G12" i="4" s="1"/>
  <c r="H9" i="8"/>
  <c r="D12" i="1"/>
  <c r="E35" i="9"/>
  <c r="F34" i="9"/>
  <c r="F10" i="9" s="1"/>
  <c r="F9" i="9" s="1"/>
  <c r="D107" i="8"/>
  <c r="D28" i="1"/>
  <c r="D91" i="1"/>
  <c r="D118" i="1"/>
  <c r="D21" i="1"/>
  <c r="D78" i="1"/>
  <c r="H34" i="1"/>
  <c r="H10" i="1" s="1"/>
  <c r="D127" i="1"/>
  <c r="D56" i="1"/>
  <c r="D49" i="1"/>
  <c r="F35" i="1"/>
  <c r="G34" i="1"/>
  <c r="G10" i="1" s="1"/>
  <c r="H39" i="1" l="1"/>
  <c r="D97" i="8"/>
  <c r="D39" i="8"/>
  <c r="E35" i="8"/>
  <c r="F34" i="8"/>
  <c r="F10" i="8" s="1"/>
  <c r="F9" i="8" s="1"/>
  <c r="D35" i="9"/>
  <c r="E34" i="9"/>
  <c r="E10" i="9" s="1"/>
  <c r="G9" i="1"/>
  <c r="E35" i="1"/>
  <c r="F34" i="1"/>
  <c r="F10" i="1" s="1"/>
  <c r="F9" i="1" s="1"/>
  <c r="H9" i="1" l="1"/>
  <c r="D41" i="1"/>
  <c r="D35" i="8"/>
  <c r="E34" i="8"/>
  <c r="E10" i="8" s="1"/>
  <c r="D10" i="9"/>
  <c r="E9" i="9"/>
  <c r="D9" i="9" s="1"/>
  <c r="E34" i="1"/>
  <c r="E10" i="1" s="1"/>
  <c r="E9" i="1" s="1"/>
  <c r="D35" i="1"/>
  <c r="D39" i="1" l="1"/>
  <c r="D10" i="8"/>
  <c r="E9" i="8"/>
  <c r="D9" i="8" s="1"/>
  <c r="D9" i="1"/>
  <c r="D10" i="1"/>
</calcChain>
</file>

<file path=xl/sharedStrings.xml><?xml version="1.0" encoding="utf-8"?>
<sst xmlns="http://schemas.openxmlformats.org/spreadsheetml/2006/main" count="613" uniqueCount="225">
  <si>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</si>
  <si>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</si>
  <si>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</si>
  <si>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</si>
  <si>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</si>
  <si>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</si>
  <si>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</si>
  <si>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</si>
  <si>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</si>
  <si>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</si>
  <si>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х</t>
  </si>
  <si>
    <t>Доходы, всего:</t>
  </si>
  <si>
    <t>Х</t>
  </si>
  <si>
    <t xml:space="preserve">     в том числе: </t>
  </si>
  <si>
    <t xml:space="preserve">     доходы от собственности, всего</t>
  </si>
  <si>
    <t xml:space="preserve">   в том числе:</t>
  </si>
  <si>
    <t xml:space="preserve">     доходы от оказания услуг, работ, компенсации</t>
  </si>
  <si>
    <t xml:space="preserve">     затрат учреждений, всего</t>
  </si>
  <si>
    <t>X</t>
  </si>
  <si>
    <t xml:space="preserve">     доходы от штрафов, пеней, иных сумм</t>
  </si>
  <si>
    <t xml:space="preserve">     принудительного изъятия, всего</t>
  </si>
  <si>
    <t xml:space="preserve">         в том числе:</t>
  </si>
  <si>
    <t xml:space="preserve">         ……</t>
  </si>
  <si>
    <t xml:space="preserve">     безвозмездные денежные поступления, всего </t>
  </si>
  <si>
    <t xml:space="preserve">         ……..</t>
  </si>
  <si>
    <t xml:space="preserve">     прочие доходы, всего</t>
  </si>
  <si>
    <t xml:space="preserve">     доходы от операций с активами</t>
  </si>
  <si>
    <t xml:space="preserve">    в том числе:</t>
  </si>
  <si>
    <t xml:space="preserve">         …….</t>
  </si>
  <si>
    <t xml:space="preserve">         из них:</t>
  </si>
  <si>
    <t xml:space="preserve">         увеличение остатков денежных средств за</t>
  </si>
  <si>
    <t xml:space="preserve">         счет возврата дебиторской задолженности</t>
  </si>
  <si>
    <t xml:space="preserve">         прошлых лет</t>
  </si>
  <si>
    <t>Расходы, всего:</t>
  </si>
  <si>
    <t xml:space="preserve">     в том числе:</t>
  </si>
  <si>
    <t xml:space="preserve">     на выплаты персоналу, всего:</t>
  </si>
  <si>
    <t xml:space="preserve">      х</t>
  </si>
  <si>
    <t xml:space="preserve">          в том числе:</t>
  </si>
  <si>
    <t xml:space="preserve">        оплата труда</t>
  </si>
  <si>
    <t xml:space="preserve">        прочие выплаты персоналу, в том числе</t>
  </si>
  <si>
    <t xml:space="preserve">        компенсационного характера</t>
  </si>
  <si>
    <t xml:space="preserve">        иные выплаты, за исключением фонда оплаты   </t>
  </si>
  <si>
    <t xml:space="preserve">        труда учреждения, для выполнения отдельных </t>
  </si>
  <si>
    <t xml:space="preserve">        полномочий</t>
  </si>
  <si>
    <t xml:space="preserve">        взносы по обязательному социальному</t>
  </si>
  <si>
    <t xml:space="preserve">        страхованию на выплаты по оплате труда </t>
  </si>
  <si>
    <t xml:space="preserve">        работников и иные выплаты работникам </t>
  </si>
  <si>
    <t xml:space="preserve">        учреждений, всего</t>
  </si>
  <si>
    <t xml:space="preserve">              в том числе:</t>
  </si>
  <si>
    <t xml:space="preserve">              на выплаты по оплате труда</t>
  </si>
  <si>
    <t xml:space="preserve">              на иные выплаты работникам</t>
  </si>
  <si>
    <t xml:space="preserve">       социальные и иные выплаты населению, всего</t>
  </si>
  <si>
    <t xml:space="preserve">              социальные выплаты  гражданам, кроме</t>
  </si>
  <si>
    <t xml:space="preserve">              публичных  нормативных социальных</t>
  </si>
  <si>
    <t xml:space="preserve">              выплат</t>
  </si>
  <si>
    <t xml:space="preserve">                  из них:</t>
  </si>
  <si>
    <t xml:space="preserve">                  пособия, компенсации и  иные</t>
  </si>
  <si>
    <t xml:space="preserve">                  социальные выплаты гражданам, кроме</t>
  </si>
  <si>
    <t xml:space="preserve">                  публичных нормативных обязательств</t>
  </si>
  <si>
    <t xml:space="preserve">                 выплата стипендий, осуществление иных</t>
  </si>
  <si>
    <t xml:space="preserve">                 расходов на социальную поддержку </t>
  </si>
  <si>
    <t xml:space="preserve">                 обучающихся за счет средств</t>
  </si>
  <si>
    <t xml:space="preserve">                 стипендиального фонда</t>
  </si>
  <si>
    <t xml:space="preserve">                 на премирование физических лиц за</t>
  </si>
  <si>
    <t xml:space="preserve">                 достижения в области культуры, </t>
  </si>
  <si>
    <t xml:space="preserve">                 искусства, образования, науки и техники,</t>
  </si>
  <si>
    <t xml:space="preserve">                 а также на предоставление грантов с </t>
  </si>
  <si>
    <t xml:space="preserve">                 целью поддержки проектов в области </t>
  </si>
  <si>
    <t xml:space="preserve">                 науки, культуры и искусства</t>
  </si>
  <si>
    <t xml:space="preserve">                 социальное обеспечение детей-сирот и </t>
  </si>
  <si>
    <t xml:space="preserve">                 детей, оставшихся без попечения </t>
  </si>
  <si>
    <t xml:space="preserve">                 родителей</t>
  </si>
  <si>
    <t xml:space="preserve">     уплата налогов, сборов и иных платежей, всего</t>
  </si>
  <si>
    <t xml:space="preserve">    из них:</t>
  </si>
  <si>
    <t xml:space="preserve">         налог на имущество организаций</t>
  </si>
  <si>
    <t xml:space="preserve">         и земельный налог</t>
  </si>
  <si>
    <t xml:space="preserve">         иные налоги (включаемые в состав расходов) </t>
  </si>
  <si>
    <t xml:space="preserve">         в бюджеты бюджетной системы Российской </t>
  </si>
  <si>
    <t xml:space="preserve">         Федерации, а также государственная пошлина</t>
  </si>
  <si>
    <t xml:space="preserve">         уплата штрафов (в том числе </t>
  </si>
  <si>
    <t xml:space="preserve">         административных), пеней, иных платежей</t>
  </si>
  <si>
    <t xml:space="preserve">     безвозмездные перечисления организациям и </t>
  </si>
  <si>
    <t xml:space="preserve">     физическим лицам, всего</t>
  </si>
  <si>
    <t xml:space="preserve">         из них:   </t>
  </si>
  <si>
    <t xml:space="preserve">     прочие выплаты (кроме выплат на закупку</t>
  </si>
  <si>
    <t xml:space="preserve">     товаров, работ, услуг)</t>
  </si>
  <si>
    <t xml:space="preserve">         исполнение судебных актов Российской </t>
  </si>
  <si>
    <t xml:space="preserve">         Федерации и мировых соглашений по </t>
  </si>
  <si>
    <t xml:space="preserve">         возмещению вреда, причиненного в </t>
  </si>
  <si>
    <t xml:space="preserve">         результате деятельности учреждения</t>
  </si>
  <si>
    <t xml:space="preserve">        в том числе:</t>
  </si>
  <si>
    <t xml:space="preserve">        закупку научно-исследовательских и опытно-</t>
  </si>
  <si>
    <t xml:space="preserve">        конструкторских работ</t>
  </si>
  <si>
    <t xml:space="preserve">        закупку товаров, работ, услуг в сфере </t>
  </si>
  <si>
    <t xml:space="preserve">        информационно-коммуникационных </t>
  </si>
  <si>
    <t xml:space="preserve">        технологий</t>
  </si>
  <si>
    <t xml:space="preserve">        закупку товаров, работ, услуг в целях </t>
  </si>
  <si>
    <t xml:space="preserve">        капитального ремонта муниципального     </t>
  </si>
  <si>
    <t xml:space="preserve">        имущества</t>
  </si>
  <si>
    <t xml:space="preserve">        прочую закупку товаров, работ и услуг, всего</t>
  </si>
  <si>
    <t xml:space="preserve">             из них:</t>
  </si>
  <si>
    <t xml:space="preserve">             услуг связи</t>
  </si>
  <si>
    <t xml:space="preserve">             транспортных услуг</t>
  </si>
  <si>
    <t xml:space="preserve">             коммунальных услуг</t>
  </si>
  <si>
    <t xml:space="preserve">             …….</t>
  </si>
  <si>
    <t xml:space="preserve">        капитальные вложения в объекты</t>
  </si>
  <si>
    <t xml:space="preserve">        муниципальной собственности, всего   </t>
  </si>
  <si>
    <t xml:space="preserve">             в том числе:</t>
  </si>
  <si>
    <t xml:space="preserve">             приобретение объектов недвижимого </t>
  </si>
  <si>
    <t xml:space="preserve">             имущества муниципальными </t>
  </si>
  <si>
    <t xml:space="preserve">             учреждениями</t>
  </si>
  <si>
    <t xml:space="preserve">             строительство (реконструкция) объектов </t>
  </si>
  <si>
    <t xml:space="preserve">             недвижимого имущества муниципальными </t>
  </si>
  <si>
    <t xml:space="preserve">     из них:</t>
  </si>
  <si>
    <t xml:space="preserve">     возврат в бюджет средств субсидии</t>
  </si>
  <si>
    <t xml:space="preserve">     ..…..</t>
  </si>
  <si>
    <t xml:space="preserve">Код по бюджетной классификации Российской Федерации </t>
  </si>
  <si>
    <t>Субсидии, представляемые в соответствии с абзацем вторым п.1 ст.78.1 Бюджетного кодекса РФ (целевые субсидии)</t>
  </si>
  <si>
    <t xml:space="preserve">     расходы на закупку товаров,работ,услуг, всего </t>
  </si>
  <si>
    <t xml:space="preserve">Остаток средств на начало года </t>
  </si>
  <si>
    <t xml:space="preserve">Остаток средств на конец года </t>
  </si>
  <si>
    <t xml:space="preserve">Прочие выплаты, всего </t>
  </si>
  <si>
    <t xml:space="preserve">Выплаты, уменьшающие доход, всего </t>
  </si>
  <si>
    <t xml:space="preserve">     налог на прибыль </t>
  </si>
  <si>
    <t xml:space="preserve">     налог на добавленную стоимость </t>
  </si>
  <si>
    <t xml:space="preserve">     прочие налоги, уменьшающие доход </t>
  </si>
  <si>
    <t xml:space="preserve">     прочие поступления, всего </t>
  </si>
  <si>
    <t>x</t>
  </si>
  <si>
    <t>Приложение 1</t>
  </si>
  <si>
    <t>к Порядку составления и утверждения плана финансово-хозяйственной деятельности муниципального учреждения муниципального образования Черноморский район Республики Крым</t>
  </si>
  <si>
    <t>по Сводному реестру</t>
  </si>
  <si>
    <t>Коды</t>
  </si>
  <si>
    <t>СОГЛАСОВАНО</t>
  </si>
  <si>
    <t>(наименование органа, осуществляющего полномочия учредителя)</t>
  </si>
  <si>
    <t>(подпись уполномоченного должностного лица)</t>
  </si>
  <si>
    <t>УТВЕРЖДЕНО</t>
  </si>
  <si>
    <t>(наименование учреждения)</t>
  </si>
  <si>
    <t>План</t>
  </si>
  <si>
    <t>финансово-хозяйственной деятельности</t>
  </si>
  <si>
    <t>Дата</t>
  </si>
  <si>
    <t>ИНН</t>
  </si>
  <si>
    <t>КПП</t>
  </si>
  <si>
    <t>(полное наименование муниципального учреждения)</t>
  </si>
  <si>
    <t>Наименование органа, осуществляющего функциии полномочия учредителя</t>
  </si>
  <si>
    <t>Единицы измерения: руб.</t>
  </si>
  <si>
    <t>№ п/п</t>
  </si>
  <si>
    <t xml:space="preserve">Коды строк </t>
  </si>
  <si>
    <t>(текущий  финансовый год)</t>
  </si>
  <si>
    <t>(первый год планового периода</t>
  </si>
  <si>
    <t>(второй год планового периода)</t>
  </si>
  <si>
    <t xml:space="preserve">   1.</t>
  </si>
  <si>
    <t xml:space="preserve">       в том числе:</t>
  </si>
  <si>
    <t xml:space="preserve">       за счет прочих источников финансового обеспечения</t>
  </si>
  <si>
    <t>2.</t>
  </si>
  <si>
    <t>в том числе по году начала закупки:</t>
  </si>
  <si>
    <t xml:space="preserve"> Год начала закупки</t>
  </si>
  <si>
    <t>Сумма, руб.                                                                                                                                  (с точностью до двух знаков после запятой-0,00)</t>
  </si>
  <si>
    <t xml:space="preserve">Выплаты на закупку товаров, работ, услуг всего </t>
  </si>
  <si>
    <t xml:space="preserve">  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 (далее - Федеральный закон  № 44-ФЗ) </t>
  </si>
  <si>
    <t xml:space="preserve">   по контрактам (договорам), планируемым к заключению в соответствующем финансовом году без применения норм Федерального закона № 44-ФЗ</t>
  </si>
  <si>
    <t xml:space="preserve">   по контрактам (договорам), заключенным до начала текущего финансового года с учетом требований Федерального закона № 44-ФЗ</t>
  </si>
  <si>
    <t>1.1</t>
  </si>
  <si>
    <t>1.2</t>
  </si>
  <si>
    <t>1.3</t>
  </si>
  <si>
    <t>1.4</t>
  </si>
  <si>
    <t>1.4.1</t>
  </si>
  <si>
    <t>1.4.2</t>
  </si>
  <si>
    <t>1.4.3</t>
  </si>
  <si>
    <t>1.4.4</t>
  </si>
  <si>
    <t xml:space="preserve">   по контрактам (договорам), планируемым к заключению в соответствующем финансовом году с учетом требований Федерального закона № 44-ФЗ</t>
  </si>
  <si>
    <t xml:space="preserve">       за счет субсидий, предоставляемых на финансовое обеспечение выполнения муниципального задания</t>
  </si>
  <si>
    <t xml:space="preserve">       за счет субсидий, предоставляемых в соответствии с абзацем вторым пункта 1 статьи 78.1 Бюджетного кодекса Российской Федерации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</si>
  <si>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</si>
  <si>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Раздел 2. Сведения по выплатам на закупку товаров, работ, услуг</t>
  </si>
  <si>
    <t>(наименование должности уполномоченного лица органа-учредителя)</t>
  </si>
  <si>
    <t>(подпись)</t>
  </si>
  <si>
    <t>(расшифровка подписи</t>
  </si>
  <si>
    <t xml:space="preserve">  СОГЛАСОВАНО</t>
  </si>
  <si>
    <t xml:space="preserve"> Руководитель учреждения (уполномоченное лицо учреждения) </t>
  </si>
  <si>
    <t>_____________</t>
  </si>
  <si>
    <t>(должность)</t>
  </si>
  <si>
    <t>(расшифровка подписи)</t>
  </si>
  <si>
    <t>Исполнитель</t>
  </si>
  <si>
    <t>на 2020 год</t>
  </si>
  <si>
    <t>(на 2020год и на плановый период 2021  и 2022 годов)</t>
  </si>
  <si>
    <t>Раздел 1. Показатели по поступлениям и выплатам на  2020г.</t>
  </si>
  <si>
    <t>муниципальное задание</t>
  </si>
  <si>
    <t xml:space="preserve">             работы по содержанию имущества</t>
  </si>
  <si>
    <t xml:space="preserve">             прочие работы и услуги</t>
  </si>
  <si>
    <t xml:space="preserve">             прочие расходы</t>
  </si>
  <si>
    <t xml:space="preserve">             увеличение стоимости  основных средств</t>
  </si>
  <si>
    <t xml:space="preserve">             увеличение стоимости материальных запасов</t>
  </si>
  <si>
    <t>Иные субсидиие предоставленные из бюджета</t>
  </si>
  <si>
    <t>Поступления от возмещения коммунальных услуг</t>
  </si>
  <si>
    <t>Доходы от операционной аренды</t>
  </si>
  <si>
    <t>Доход от реализации с активами</t>
  </si>
  <si>
    <t>на 2020 г.</t>
  </si>
  <si>
    <t xml:space="preserve">на 2021 г. </t>
  </si>
  <si>
    <t>на 2022 г.</t>
  </si>
  <si>
    <t>Директор</t>
  </si>
  <si>
    <t>Главный бухгалтер</t>
  </si>
  <si>
    <t>Т.А.Мещерякова</t>
  </si>
  <si>
    <t>Доходы от оказания платных услуг</t>
  </si>
  <si>
    <t>Раздел 1. Показатели по поступлениям и выплатам на  2022г.</t>
  </si>
  <si>
    <t>Раздел 1. Показатели по поступлениям и выплатам на  2021г.</t>
  </si>
  <si>
    <t xml:space="preserve">                       353Э0120</t>
  </si>
  <si>
    <t>Муниципальное бюджетное учреждение  культуры"Централизованная клубная  система" Муниципального образования Черноморский район Республики Крым</t>
  </si>
  <si>
    <t>Сектор по вопросам культуры и межнациональных отношений администрациии Черноморского района Республики Крым</t>
  </si>
  <si>
    <t>Прочие работы  и услуги с целью капвложений</t>
  </si>
  <si>
    <t xml:space="preserve">          Прочие работы  и услуги с целью капвложений</t>
  </si>
  <si>
    <t>Зав. СВК и МО администрациии Черноморского района</t>
  </si>
  <si>
    <t>А.А.Цицура</t>
  </si>
  <si>
    <t>пеня за невыполнен ие договорных обязательств</t>
  </si>
  <si>
    <t>бдаготворительные взносы</t>
  </si>
  <si>
    <t>Заведующий  сектором по вопросам культуры и межнациональных отношений администрациии Черноморского района Республики Крым</t>
  </si>
  <si>
    <t xml:space="preserve">       за счет субсидий, предоставляемых на  капвложения</t>
  </si>
  <si>
    <t>«30»  июня 2020г.</t>
  </si>
  <si>
    <t>«30» июня 2020г.</t>
  </si>
  <si>
    <t>от "30" июня  2020г.</t>
  </si>
  <si>
    <t>И.о.директора  МБУК "ЦКС""</t>
  </si>
  <si>
    <t>__________________          Д.В.Котенко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</si>
  <si>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</si>
  <si>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"30" июня 2020г.</t>
  </si>
  <si>
    <t>Д.В.Котенко</t>
  </si>
  <si>
    <t xml:space="preserve">  "30" июня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</si>
</sst>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 applyBorder="1"/>
    <xf numFmtId="0" fontId="1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justify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11" fillId="0" borderId="0" xfId="0" applyFont="1" applyBorder="1" applyAlignment="1">
      <alignment vertical="top"/>
    </xf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11" fillId="0" borderId="4" xfId="0" applyFont="1" applyBorder="1" applyAlignment="1">
      <alignment horizontal="center" vertical="top"/>
    </xf>
    <xf numFmtId="0" fontId="0" fillId="0" borderId="4" xfId="0" applyBorder="1"/>
    <xf numFmtId="0" fontId="0" fillId="0" borderId="18" xfId="0" applyBorder="1"/>
    <xf numFmtId="0" fontId="0" fillId="0" borderId="11" xfId="0" applyBorder="1"/>
    <xf numFmtId="0" fontId="0" fillId="0" borderId="14" xfId="0" applyBorder="1"/>
    <xf numFmtId="0" fontId="0" fillId="0" borderId="19" xfId="0" applyBorder="1"/>
    <xf numFmtId="0" fontId="0" fillId="0" borderId="11" xfId="0" applyBorder="1" applyAlignment="1"/>
    <xf numFmtId="2" fontId="1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/>
    <xf numFmtId="4" fontId="3" fillId="0" borderId="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0" fillId="2" borderId="0" xfId="0" applyFill="1"/>
    <xf numFmtId="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4" fontId="3" fillId="0" borderId="2" xfId="0" applyNumberFormat="1" applyFont="1" applyBorder="1" applyAlignment="1">
      <alignment vertical="center" wrapText="1"/>
    </xf>
    <xf numFmtId="0" fontId="8" fillId="0" borderId="14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distributed"/>
    </xf>
    <xf numFmtId="0" fontId="15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0" fillId="0" borderId="11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3"/>
  <sheetViews>
    <sheetView topLeftCell="A20" workbookViewId="0">
      <selection sqref="A1:D39"/>
    </sheetView>
  </sheetViews>
  <sheetFormatPr defaultRowHeight="15" x14ac:dyDescent="0.25"/>
  <cols>
    <col min="1" max="1" width="41.28515625" style="1" customWidth="1"/>
    <col min="2" max="2" width="13.7109375" style="1" customWidth="1"/>
    <col min="3" max="3" width="20" style="1" customWidth="1"/>
    <col min="4" max="4" width="23.28515625" style="1" customWidth="1"/>
    <col min="5" max="8" width="9.140625" style="1"/>
    <col min="9" max="9" width="40.5703125" style="1" customWidth="1"/>
    <col min="10" max="16384" width="9.140625" style="1"/>
  </cols>
  <sheetData>
    <row r="1" spans="1:4" x14ac:dyDescent="0.25">
      <c r="D1" s="22" t="s">
        <v>128</v>
      </c>
    </row>
    <row r="2" spans="1:4" ht="84" customHeight="1" x14ac:dyDescent="0.25">
      <c r="D2" s="22" t="s">
        <v>129</v>
      </c>
    </row>
    <row r="4" spans="1:4" ht="27.75" customHeight="1" x14ac:dyDescent="0.3">
      <c r="A4" s="26" t="s">
        <v>132</v>
      </c>
      <c r="B4" s="27"/>
      <c r="C4" s="114" t="s">
        <v>135</v>
      </c>
      <c r="D4" s="114"/>
    </row>
    <row r="5" spans="1:4" ht="37.5" customHeight="1" x14ac:dyDescent="0.25">
      <c r="A5" s="102" t="s">
        <v>210</v>
      </c>
      <c r="C5" s="115" t="s">
        <v>219</v>
      </c>
      <c r="D5" s="115"/>
    </row>
    <row r="6" spans="1:4" ht="35.25" customHeight="1" x14ac:dyDescent="0.25">
      <c r="A6" s="100" t="s">
        <v>133</v>
      </c>
      <c r="B6" s="28"/>
      <c r="C6" s="116" t="s">
        <v>136</v>
      </c>
      <c r="D6" s="116"/>
    </row>
    <row r="7" spans="1:4" x14ac:dyDescent="0.25">
      <c r="A7" s="29" t="s">
        <v>211</v>
      </c>
      <c r="C7" s="117" t="s">
        <v>220</v>
      </c>
      <c r="D7" s="117"/>
    </row>
    <row r="8" spans="1:4" x14ac:dyDescent="0.25">
      <c r="A8" s="25" t="s">
        <v>134</v>
      </c>
      <c r="C8" s="118" t="s">
        <v>134</v>
      </c>
      <c r="D8" s="118"/>
    </row>
    <row r="9" spans="1:4" x14ac:dyDescent="0.25">
      <c r="C9" s="109"/>
      <c r="D9" s="109"/>
    </row>
    <row r="10" spans="1:4" ht="16.5" x14ac:dyDescent="0.25">
      <c r="A10" s="23" t="s">
        <v>216</v>
      </c>
      <c r="C10" s="119" t="s">
        <v>217</v>
      </c>
      <c r="D10" s="119"/>
    </row>
    <row r="14" spans="1:4" ht="15.75" x14ac:dyDescent="0.25">
      <c r="A14" s="113" t="s">
        <v>137</v>
      </c>
      <c r="B14" s="113"/>
      <c r="C14" s="113"/>
      <c r="D14" s="113"/>
    </row>
    <row r="15" spans="1:4" ht="15.75" x14ac:dyDescent="0.25">
      <c r="A15" s="113" t="s">
        <v>138</v>
      </c>
      <c r="B15" s="113"/>
      <c r="C15" s="113"/>
      <c r="D15" s="113"/>
    </row>
    <row r="16" spans="1:4" ht="15.75" x14ac:dyDescent="0.25">
      <c r="A16" s="113" t="s">
        <v>183</v>
      </c>
      <c r="B16" s="113"/>
      <c r="C16" s="113"/>
      <c r="D16" s="113"/>
    </row>
    <row r="17" spans="1:4" ht="15.75" x14ac:dyDescent="0.25">
      <c r="A17" s="113" t="s">
        <v>184</v>
      </c>
      <c r="B17" s="113"/>
      <c r="C17" s="113"/>
      <c r="D17" s="113"/>
    </row>
    <row r="18" spans="1:4" x14ac:dyDescent="0.25">
      <c r="A18" s="109"/>
      <c r="B18" s="109"/>
      <c r="C18" s="109"/>
      <c r="D18" s="109"/>
    </row>
    <row r="19" spans="1:4" x14ac:dyDescent="0.25">
      <c r="A19" s="109" t="s">
        <v>218</v>
      </c>
      <c r="B19" s="109"/>
      <c r="C19" s="109"/>
      <c r="D19" s="109"/>
    </row>
    <row r="20" spans="1:4" x14ac:dyDescent="0.25">
      <c r="A20" s="109"/>
      <c r="B20" s="109"/>
      <c r="C20" s="109"/>
      <c r="D20" s="109"/>
    </row>
    <row r="22" spans="1:4" x14ac:dyDescent="0.25">
      <c r="D22" s="31" t="s">
        <v>131</v>
      </c>
    </row>
    <row r="23" spans="1:4" x14ac:dyDescent="0.25">
      <c r="C23" s="32" t="s">
        <v>139</v>
      </c>
      <c r="D23" s="61">
        <v>44012</v>
      </c>
    </row>
    <row r="24" spans="1:4" x14ac:dyDescent="0.25">
      <c r="C24" s="32" t="s">
        <v>130</v>
      </c>
      <c r="D24" s="30" t="s">
        <v>205</v>
      </c>
    </row>
    <row r="25" spans="1:4" x14ac:dyDescent="0.25">
      <c r="C25" s="32" t="s">
        <v>140</v>
      </c>
      <c r="D25" s="30">
        <v>9110087226</v>
      </c>
    </row>
    <row r="26" spans="1:4" x14ac:dyDescent="0.25">
      <c r="C26" s="32" t="s">
        <v>141</v>
      </c>
      <c r="D26" s="30">
        <v>911001001</v>
      </c>
    </row>
    <row r="28" spans="1:4" ht="37.5" customHeight="1" x14ac:dyDescent="0.25">
      <c r="A28" s="110" t="s">
        <v>206</v>
      </c>
      <c r="B28" s="110"/>
      <c r="C28" s="110"/>
      <c r="D28" s="110"/>
    </row>
    <row r="29" spans="1:4" x14ac:dyDescent="0.25">
      <c r="A29" s="111" t="s">
        <v>142</v>
      </c>
      <c r="B29" s="111"/>
      <c r="C29" s="111"/>
      <c r="D29" s="111"/>
    </row>
    <row r="31" spans="1:4" ht="38.25" customHeight="1" x14ac:dyDescent="0.25">
      <c r="A31" s="33" t="s">
        <v>143</v>
      </c>
      <c r="B31" s="112" t="s">
        <v>207</v>
      </c>
      <c r="C31" s="112"/>
      <c r="D31" s="112"/>
    </row>
    <row r="33" spans="1:1" x14ac:dyDescent="0.25">
      <c r="A33" s="1" t="s">
        <v>144</v>
      </c>
    </row>
  </sheetData>
  <mergeCells count="17">
    <mergeCell ref="A17:D17"/>
    <mergeCell ref="A18:D18"/>
    <mergeCell ref="C4:D4"/>
    <mergeCell ref="C5:D5"/>
    <mergeCell ref="C6:D6"/>
    <mergeCell ref="A15:D15"/>
    <mergeCell ref="A16:D16"/>
    <mergeCell ref="C7:D7"/>
    <mergeCell ref="C8:D8"/>
    <mergeCell ref="C9:D9"/>
    <mergeCell ref="C10:D10"/>
    <mergeCell ref="A14:D14"/>
    <mergeCell ref="A19:D19"/>
    <mergeCell ref="A20:D20"/>
    <mergeCell ref="A28:D28"/>
    <mergeCell ref="A29:D29"/>
    <mergeCell ref="B31:D31"/>
  </mergeCells>
  <pageMargins left="0.54" right="0.2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35"/>
  <sheetViews>
    <sheetView topLeftCell="A130" zoomScaleNormal="100" workbookViewId="0">
      <selection sqref="A1:I138"/>
    </sheetView>
  </sheetViews>
  <sheetFormatPr defaultRowHeight="15" x14ac:dyDescent="0.25"/>
  <cols>
    <col min="1" max="1" width="47.28515625" customWidth="1"/>
    <col min="2" max="2" width="10.42578125" customWidth="1"/>
    <col min="3" max="3" width="14" customWidth="1"/>
    <col min="4" max="4" width="18.5703125" customWidth="1"/>
    <col min="5" max="5" width="15.85546875" customWidth="1"/>
    <col min="6" max="6" width="17.7109375" customWidth="1"/>
    <col min="7" max="7" width="13.85546875" customWidth="1"/>
    <col min="8" max="8" width="16.28515625" customWidth="1"/>
    <col min="9" max="9" width="9.28515625" customWidth="1"/>
  </cols>
  <sheetData>
    <row r="1" spans="1:9" ht="16.5" x14ac:dyDescent="0.25">
      <c r="A1" s="120" t="s">
        <v>185</v>
      </c>
      <c r="B1" s="120"/>
      <c r="C1" s="120"/>
      <c r="D1" s="120"/>
      <c r="E1" s="120"/>
      <c r="F1" s="120"/>
      <c r="G1" s="120"/>
      <c r="H1" s="120"/>
      <c r="I1" s="120"/>
    </row>
    <row r="3" spans="1:9" ht="75.75" customHeight="1" x14ac:dyDescent="0.25">
      <c r="A3" s="123" t="s">
        <v>0</v>
      </c>
      <c r="B3" s="123" t="s">
        <v>1</v>
      </c>
      <c r="C3" s="123" t="s">
        <v>116</v>
      </c>
      <c r="D3" s="123" t="s">
        <v>2</v>
      </c>
      <c r="E3" s="123"/>
      <c r="F3" s="123"/>
      <c r="G3" s="123"/>
      <c r="H3" s="123"/>
      <c r="I3" s="123"/>
    </row>
    <row r="4" spans="1:9" x14ac:dyDescent="0.25">
      <c r="A4" s="123"/>
      <c r="B4" s="123"/>
      <c r="C4" s="123"/>
      <c r="D4" s="123" t="s">
        <v>3</v>
      </c>
      <c r="E4" s="123" t="s">
        <v>4</v>
      </c>
      <c r="F4" s="123"/>
      <c r="G4" s="123"/>
      <c r="H4" s="123"/>
      <c r="I4" s="123"/>
    </row>
    <row r="5" spans="1:9" ht="96.75" customHeight="1" x14ac:dyDescent="0.25">
      <c r="A5" s="123"/>
      <c r="B5" s="123"/>
      <c r="C5" s="123"/>
      <c r="D5" s="123"/>
      <c r="E5" s="123" t="s">
        <v>5</v>
      </c>
      <c r="F5" s="123" t="s">
        <v>117</v>
      </c>
      <c r="G5" s="123" t="s">
        <v>6</v>
      </c>
      <c r="H5" s="123" t="s">
        <v>7</v>
      </c>
      <c r="I5" s="123"/>
    </row>
    <row r="6" spans="1:9" ht="31.5" customHeight="1" x14ac:dyDescent="0.25">
      <c r="A6" s="123"/>
      <c r="B6" s="123"/>
      <c r="C6" s="123"/>
      <c r="D6" s="123"/>
      <c r="E6" s="123"/>
      <c r="F6" s="123"/>
      <c r="G6" s="123"/>
      <c r="H6" s="20" t="s">
        <v>8</v>
      </c>
      <c r="I6" s="20" t="s">
        <v>9</v>
      </c>
    </row>
    <row r="7" spans="1:9" ht="15.75" thickBot="1" x14ac:dyDescent="0.3">
      <c r="A7" s="6">
        <v>1</v>
      </c>
      <c r="B7" s="11">
        <v>2</v>
      </c>
      <c r="C7" s="11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9" ht="15.75" thickBot="1" x14ac:dyDescent="0.3">
      <c r="A8" s="15" t="s">
        <v>119</v>
      </c>
      <c r="B8" s="16">
        <v>1</v>
      </c>
      <c r="C8" s="16" t="s">
        <v>10</v>
      </c>
      <c r="D8" s="63">
        <f>SUM(E8:H8)</f>
        <v>1625660.6099999999</v>
      </c>
      <c r="E8" s="63">
        <v>53981.27</v>
      </c>
      <c r="F8" s="63">
        <v>1399185.19</v>
      </c>
      <c r="G8" s="63"/>
      <c r="H8" s="63">
        <v>172494.15</v>
      </c>
      <c r="I8" s="64"/>
    </row>
    <row r="9" spans="1:9" ht="15.75" thickBot="1" x14ac:dyDescent="0.3">
      <c r="A9" s="15" t="s">
        <v>120</v>
      </c>
      <c r="B9" s="16">
        <v>2</v>
      </c>
      <c r="C9" s="16" t="s">
        <v>10</v>
      </c>
      <c r="D9" s="63">
        <f t="shared" ref="D9:D10" si="0">SUM(E9:H9)</f>
        <v>3.6927190194546711E-9</v>
      </c>
      <c r="E9" s="65">
        <f>E8+E10-E39-E127-E132</f>
        <v>0</v>
      </c>
      <c r="F9" s="65">
        <f>F8+F10-F39-F127-F132</f>
        <v>3.5763036976277363E-9</v>
      </c>
      <c r="G9" s="65">
        <f>G8+G10-G39-G127-G132</f>
        <v>0</v>
      </c>
      <c r="H9" s="65">
        <f>H8+H10-H39-H127-H132</f>
        <v>1.1641532182693481E-10</v>
      </c>
      <c r="I9" s="64"/>
    </row>
    <row r="10" spans="1:9" ht="15.75" thickBot="1" x14ac:dyDescent="0.3">
      <c r="A10" s="15" t="s">
        <v>11</v>
      </c>
      <c r="B10" s="16">
        <v>1000</v>
      </c>
      <c r="C10" s="16" t="s">
        <v>12</v>
      </c>
      <c r="D10" s="63">
        <f t="shared" si="0"/>
        <v>98801599.010000005</v>
      </c>
      <c r="E10" s="66">
        <f>E12+E15+E21+E25+E28+E31+E34</f>
        <v>20406619</v>
      </c>
      <c r="F10" s="66">
        <f>F12+F15+F21+F25+F28+F31+F34</f>
        <v>75212894.730000004</v>
      </c>
      <c r="G10" s="66">
        <f>G12+G15+G21+G25+G28+G31+G34</f>
        <v>2603000</v>
      </c>
      <c r="H10" s="66">
        <f>H12+H15+H21+H25+H28+H31+H34</f>
        <v>579085.28</v>
      </c>
      <c r="I10" s="67"/>
    </row>
    <row r="11" spans="1:9" x14ac:dyDescent="0.25">
      <c r="A11" s="12" t="s">
        <v>13</v>
      </c>
      <c r="B11" s="13" t="s">
        <v>10</v>
      </c>
      <c r="C11" s="14"/>
      <c r="D11" s="68"/>
      <c r="E11" s="68"/>
      <c r="F11" s="68"/>
      <c r="G11" s="68"/>
      <c r="H11" s="68"/>
      <c r="I11" s="68"/>
    </row>
    <row r="12" spans="1:9" x14ac:dyDescent="0.25">
      <c r="A12" s="2" t="s">
        <v>14</v>
      </c>
      <c r="B12" s="3">
        <v>1100</v>
      </c>
      <c r="C12" s="3">
        <v>120</v>
      </c>
      <c r="D12" s="69">
        <f>SUM(E12:H12)</f>
        <v>138444.79999999999</v>
      </c>
      <c r="E12" s="70">
        <f>E14</f>
        <v>0</v>
      </c>
      <c r="F12" s="70">
        <f t="shared" ref="F12:H12" si="1">F14</f>
        <v>0</v>
      </c>
      <c r="G12" s="70">
        <f t="shared" si="1"/>
        <v>0</v>
      </c>
      <c r="H12" s="105">
        <f t="shared" si="1"/>
        <v>138444.79999999999</v>
      </c>
      <c r="I12" s="71"/>
    </row>
    <row r="13" spans="1:9" x14ac:dyDescent="0.25">
      <c r="A13" s="5" t="s">
        <v>15</v>
      </c>
      <c r="B13" s="3" t="s">
        <v>10</v>
      </c>
      <c r="C13" s="2"/>
      <c r="D13" s="69"/>
      <c r="E13" s="69"/>
      <c r="F13" s="69"/>
      <c r="G13" s="69"/>
      <c r="H13" s="98"/>
      <c r="I13" s="69"/>
    </row>
    <row r="14" spans="1:9" x14ac:dyDescent="0.25">
      <c r="A14" s="2" t="s">
        <v>194</v>
      </c>
      <c r="B14" s="3">
        <v>1110</v>
      </c>
      <c r="C14" s="2"/>
      <c r="D14" s="69">
        <f t="shared" ref="D14" si="2">SUM(E14:H14)</f>
        <v>138444.79999999999</v>
      </c>
      <c r="E14" s="69"/>
      <c r="F14" s="69"/>
      <c r="G14" s="69"/>
      <c r="H14" s="98">
        <v>138444.79999999999</v>
      </c>
      <c r="I14" s="69"/>
    </row>
    <row r="15" spans="1:9" x14ac:dyDescent="0.25">
      <c r="A15" s="7" t="s">
        <v>16</v>
      </c>
      <c r="B15" s="124">
        <v>1200</v>
      </c>
      <c r="C15" s="124">
        <v>130</v>
      </c>
      <c r="D15" s="132">
        <f>SUM(E15:H16)</f>
        <v>20756619</v>
      </c>
      <c r="E15" s="132">
        <f t="shared" ref="E15:G15" si="3">E20+E18+E19</f>
        <v>20406619</v>
      </c>
      <c r="F15" s="132">
        <f t="shared" si="3"/>
        <v>0</v>
      </c>
      <c r="G15" s="132">
        <f t="shared" si="3"/>
        <v>0</v>
      </c>
      <c r="H15" s="137">
        <f>H20+H18+H19</f>
        <v>350000</v>
      </c>
      <c r="I15" s="132"/>
    </row>
    <row r="16" spans="1:9" x14ac:dyDescent="0.25">
      <c r="A16" s="7" t="s">
        <v>17</v>
      </c>
      <c r="B16" s="124"/>
      <c r="C16" s="124"/>
      <c r="D16" s="132"/>
      <c r="E16" s="132"/>
      <c r="F16" s="132"/>
      <c r="G16" s="132"/>
      <c r="H16" s="137"/>
      <c r="I16" s="132"/>
    </row>
    <row r="17" spans="1:9" x14ac:dyDescent="0.25">
      <c r="A17" s="5" t="s">
        <v>15</v>
      </c>
      <c r="B17" s="3" t="s">
        <v>127</v>
      </c>
      <c r="C17" s="2"/>
      <c r="D17" s="69"/>
      <c r="E17" s="69"/>
      <c r="F17" s="69"/>
      <c r="G17" s="69"/>
      <c r="H17" s="98"/>
      <c r="I17" s="69"/>
    </row>
    <row r="18" spans="1:9" ht="30" x14ac:dyDescent="0.25">
      <c r="A18" s="5" t="s">
        <v>193</v>
      </c>
      <c r="B18" s="58"/>
      <c r="C18" s="107">
        <v>134</v>
      </c>
      <c r="D18" s="98">
        <f>SUM(E18:H18)</f>
        <v>120000</v>
      </c>
      <c r="E18" s="69"/>
      <c r="F18" s="69"/>
      <c r="G18" s="69"/>
      <c r="H18" s="98">
        <v>120000</v>
      </c>
      <c r="I18" s="69"/>
    </row>
    <row r="19" spans="1:9" s="93" customFormat="1" x14ac:dyDescent="0.25">
      <c r="A19" s="96" t="s">
        <v>202</v>
      </c>
      <c r="B19" s="97"/>
      <c r="C19" s="97">
        <v>131</v>
      </c>
      <c r="D19" s="98">
        <f>SUM(E19:H19)</f>
        <v>230000</v>
      </c>
      <c r="E19" s="98"/>
      <c r="F19" s="98"/>
      <c r="G19" s="98"/>
      <c r="H19" s="98">
        <v>230000</v>
      </c>
      <c r="I19" s="98"/>
    </row>
    <row r="20" spans="1:9" x14ac:dyDescent="0.25">
      <c r="A20" s="2" t="s">
        <v>186</v>
      </c>
      <c r="B20" s="3">
        <v>1210</v>
      </c>
      <c r="C20" s="107">
        <v>130</v>
      </c>
      <c r="D20" s="69">
        <f t="shared" ref="D20" si="4">SUM(E20:H20)</f>
        <v>20406619</v>
      </c>
      <c r="E20" s="69">
        <f>20286619+120000</f>
        <v>20406619</v>
      </c>
      <c r="F20" s="69"/>
      <c r="G20" s="69"/>
      <c r="H20" s="98"/>
      <c r="I20" s="69"/>
    </row>
    <row r="21" spans="1:9" x14ac:dyDescent="0.25">
      <c r="A21" s="7" t="s">
        <v>19</v>
      </c>
      <c r="B21" s="124">
        <v>1300</v>
      </c>
      <c r="C21" s="124">
        <v>140</v>
      </c>
      <c r="D21" s="132">
        <f>SUM(E21:H22)</f>
        <v>40000</v>
      </c>
      <c r="E21" s="134">
        <f t="shared" ref="E21:G21" si="5">E23+E24</f>
        <v>0</v>
      </c>
      <c r="F21" s="134">
        <f t="shared" si="5"/>
        <v>0</v>
      </c>
      <c r="G21" s="134">
        <f t="shared" si="5"/>
        <v>0</v>
      </c>
      <c r="H21" s="135">
        <f>H23+H24</f>
        <v>40000</v>
      </c>
      <c r="I21" s="136"/>
    </row>
    <row r="22" spans="1:9" x14ac:dyDescent="0.25">
      <c r="A22" s="7" t="s">
        <v>20</v>
      </c>
      <c r="B22" s="124"/>
      <c r="C22" s="124"/>
      <c r="D22" s="132"/>
      <c r="E22" s="134"/>
      <c r="F22" s="134"/>
      <c r="G22" s="134"/>
      <c r="H22" s="135"/>
      <c r="I22" s="136"/>
    </row>
    <row r="23" spans="1:9" x14ac:dyDescent="0.25">
      <c r="A23" s="2" t="s">
        <v>21</v>
      </c>
      <c r="B23" s="3" t="s">
        <v>10</v>
      </c>
      <c r="C23" s="2"/>
      <c r="D23" s="69"/>
      <c r="E23" s="70"/>
      <c r="F23" s="71"/>
      <c r="G23" s="71"/>
      <c r="H23" s="98"/>
      <c r="I23" s="71"/>
    </row>
    <row r="24" spans="1:9" x14ac:dyDescent="0.25">
      <c r="A24" s="2" t="s">
        <v>212</v>
      </c>
      <c r="B24" s="3">
        <v>1310</v>
      </c>
      <c r="C24" s="2"/>
      <c r="D24" s="69">
        <f t="shared" ref="D24:D33" si="6">SUM(E24:H24)</f>
        <v>40000</v>
      </c>
      <c r="E24" s="70"/>
      <c r="F24" s="71"/>
      <c r="G24" s="71"/>
      <c r="H24" s="98">
        <v>40000</v>
      </c>
      <c r="I24" s="71"/>
    </row>
    <row r="25" spans="1:9" x14ac:dyDescent="0.25">
      <c r="A25" s="2" t="s">
        <v>23</v>
      </c>
      <c r="B25" s="3">
        <v>1400</v>
      </c>
      <c r="C25" s="3">
        <v>150</v>
      </c>
      <c r="D25" s="69">
        <f t="shared" si="6"/>
        <v>50640.480000000003</v>
      </c>
      <c r="E25" s="70">
        <f>E27</f>
        <v>0</v>
      </c>
      <c r="F25" s="70">
        <f t="shared" ref="F25:H25" si="7">F27</f>
        <v>0</v>
      </c>
      <c r="G25" s="70">
        <f t="shared" si="7"/>
        <v>0</v>
      </c>
      <c r="H25" s="105">
        <f t="shared" si="7"/>
        <v>50640.480000000003</v>
      </c>
      <c r="I25" s="71"/>
    </row>
    <row r="26" spans="1:9" x14ac:dyDescent="0.25">
      <c r="A26" s="2" t="s">
        <v>21</v>
      </c>
      <c r="B26" s="3" t="s">
        <v>10</v>
      </c>
      <c r="C26" s="2"/>
      <c r="D26" s="69"/>
      <c r="E26" s="70"/>
      <c r="F26" s="70"/>
      <c r="G26" s="70"/>
      <c r="H26" s="105"/>
      <c r="I26" s="71"/>
    </row>
    <row r="27" spans="1:9" x14ac:dyDescent="0.25">
      <c r="A27" s="2" t="s">
        <v>213</v>
      </c>
      <c r="B27" s="3">
        <v>1410</v>
      </c>
      <c r="C27" s="2"/>
      <c r="D27" s="69">
        <f t="shared" si="6"/>
        <v>50640.480000000003</v>
      </c>
      <c r="E27" s="70"/>
      <c r="F27" s="70"/>
      <c r="G27" s="70"/>
      <c r="H27" s="105">
        <v>50640.480000000003</v>
      </c>
      <c r="I27" s="71"/>
    </row>
    <row r="28" spans="1:9" x14ac:dyDescent="0.25">
      <c r="A28" s="2" t="s">
        <v>25</v>
      </c>
      <c r="B28" s="3">
        <v>1500</v>
      </c>
      <c r="C28" s="3">
        <v>150</v>
      </c>
      <c r="D28" s="69">
        <f t="shared" si="6"/>
        <v>77815894.730000004</v>
      </c>
      <c r="E28" s="70">
        <f>E30</f>
        <v>0</v>
      </c>
      <c r="F28" s="70">
        <f t="shared" ref="F28:H28" si="8">F30</f>
        <v>75212894.730000004</v>
      </c>
      <c r="G28" s="70">
        <f t="shared" si="8"/>
        <v>2603000</v>
      </c>
      <c r="H28" s="105">
        <f t="shared" si="8"/>
        <v>0</v>
      </c>
      <c r="I28" s="69"/>
    </row>
    <row r="29" spans="1:9" x14ac:dyDescent="0.25">
      <c r="A29" s="2" t="s">
        <v>21</v>
      </c>
      <c r="B29" s="3" t="s">
        <v>10</v>
      </c>
      <c r="C29" s="2"/>
      <c r="D29" s="69"/>
      <c r="E29" s="70"/>
      <c r="F29" s="70"/>
      <c r="G29" s="70"/>
      <c r="H29" s="105"/>
      <c r="I29" s="69"/>
    </row>
    <row r="30" spans="1:9" x14ac:dyDescent="0.25">
      <c r="A30" s="2" t="s">
        <v>192</v>
      </c>
      <c r="B30" s="3">
        <v>1510</v>
      </c>
      <c r="C30" s="103">
        <v>150</v>
      </c>
      <c r="D30" s="69">
        <f t="shared" si="6"/>
        <v>77815894.730000004</v>
      </c>
      <c r="E30" s="70"/>
      <c r="F30" s="70">
        <v>75212894.730000004</v>
      </c>
      <c r="G30" s="70">
        <f>2103000+500000</f>
        <v>2603000</v>
      </c>
      <c r="H30" s="105"/>
      <c r="I30" s="69"/>
    </row>
    <row r="31" spans="1:9" x14ac:dyDescent="0.25">
      <c r="A31" s="2" t="s">
        <v>26</v>
      </c>
      <c r="B31" s="3">
        <v>1900</v>
      </c>
      <c r="C31" s="3"/>
      <c r="D31" s="70">
        <f>SUM(D32:D33)</f>
        <v>0</v>
      </c>
      <c r="E31" s="70">
        <f>SUM(E32:E33)</f>
        <v>0</v>
      </c>
      <c r="F31" s="70">
        <f>SUM(F32:F33)</f>
        <v>0</v>
      </c>
      <c r="G31" s="70">
        <f>SUM(G32:G33)</f>
        <v>0</v>
      </c>
      <c r="H31" s="105">
        <f>SUM(H32:H33)</f>
        <v>0</v>
      </c>
      <c r="I31" s="71"/>
    </row>
    <row r="32" spans="1:9" x14ac:dyDescent="0.25">
      <c r="A32" s="5" t="s">
        <v>27</v>
      </c>
      <c r="B32" s="3" t="s">
        <v>10</v>
      </c>
      <c r="C32" s="2"/>
      <c r="D32" s="69"/>
      <c r="E32" s="69"/>
      <c r="F32" s="69"/>
      <c r="G32" s="69"/>
      <c r="H32" s="98"/>
      <c r="I32" s="69"/>
    </row>
    <row r="33" spans="1:9" x14ac:dyDescent="0.25">
      <c r="A33" s="2" t="s">
        <v>195</v>
      </c>
      <c r="B33" s="58"/>
      <c r="C33" s="2">
        <v>440</v>
      </c>
      <c r="D33" s="69">
        <f t="shared" si="6"/>
        <v>0</v>
      </c>
      <c r="E33" s="69"/>
      <c r="F33" s="69"/>
      <c r="G33" s="69"/>
      <c r="H33" s="98"/>
      <c r="I33" s="69"/>
    </row>
    <row r="34" spans="1:9" x14ac:dyDescent="0.25">
      <c r="A34" s="2" t="s">
        <v>126</v>
      </c>
      <c r="B34" s="3">
        <v>1980</v>
      </c>
      <c r="C34" s="3" t="s">
        <v>10</v>
      </c>
      <c r="D34" s="69"/>
      <c r="E34" s="69">
        <f>E35</f>
        <v>0</v>
      </c>
      <c r="F34" s="69">
        <f t="shared" ref="F34:H34" si="9">F35</f>
        <v>0</v>
      </c>
      <c r="G34" s="69">
        <f t="shared" si="9"/>
        <v>0</v>
      </c>
      <c r="H34" s="69">
        <f t="shared" si="9"/>
        <v>0</v>
      </c>
      <c r="I34" s="69"/>
    </row>
    <row r="35" spans="1:9" x14ac:dyDescent="0.25">
      <c r="A35" s="7" t="s">
        <v>29</v>
      </c>
      <c r="B35" s="124">
        <v>1981</v>
      </c>
      <c r="C35" s="124">
        <v>510</v>
      </c>
      <c r="D35" s="132">
        <f>SUM(E35:H38)</f>
        <v>0</v>
      </c>
      <c r="E35" s="132">
        <f t="shared" ref="E35:H35" si="10">SUM(F35:I38)</f>
        <v>0</v>
      </c>
      <c r="F35" s="132">
        <f t="shared" si="10"/>
        <v>0</v>
      </c>
      <c r="G35" s="132">
        <f t="shared" si="10"/>
        <v>0</v>
      </c>
      <c r="H35" s="132">
        <f t="shared" si="10"/>
        <v>0</v>
      </c>
      <c r="I35" s="132"/>
    </row>
    <row r="36" spans="1:9" x14ac:dyDescent="0.25">
      <c r="A36" s="7" t="s">
        <v>30</v>
      </c>
      <c r="B36" s="124"/>
      <c r="C36" s="124"/>
      <c r="D36" s="132"/>
      <c r="E36" s="132"/>
      <c r="F36" s="132"/>
      <c r="G36" s="132"/>
      <c r="H36" s="132"/>
      <c r="I36" s="132"/>
    </row>
    <row r="37" spans="1:9" x14ac:dyDescent="0.25">
      <c r="A37" s="7" t="s">
        <v>31</v>
      </c>
      <c r="B37" s="124"/>
      <c r="C37" s="124"/>
      <c r="D37" s="132"/>
      <c r="E37" s="132"/>
      <c r="F37" s="132"/>
      <c r="G37" s="132"/>
      <c r="H37" s="132"/>
      <c r="I37" s="132"/>
    </row>
    <row r="38" spans="1:9" ht="15.75" thickBot="1" x14ac:dyDescent="0.3">
      <c r="A38" s="7" t="s">
        <v>32</v>
      </c>
      <c r="B38" s="125"/>
      <c r="C38" s="125"/>
      <c r="D38" s="133"/>
      <c r="E38" s="133"/>
      <c r="F38" s="133"/>
      <c r="G38" s="133"/>
      <c r="H38" s="133"/>
      <c r="I38" s="133"/>
    </row>
    <row r="39" spans="1:9" ht="16.5" thickBot="1" x14ac:dyDescent="0.3">
      <c r="A39" s="15" t="s">
        <v>33</v>
      </c>
      <c r="B39" s="16">
        <v>2000</v>
      </c>
      <c r="C39" s="16" t="s">
        <v>10</v>
      </c>
      <c r="D39" s="66">
        <f t="shared" ref="D39" si="11">SUM(E39:H39)</f>
        <v>100422739.03</v>
      </c>
      <c r="E39" s="66">
        <f>E41+E56+E78+E87+E91+E97</f>
        <v>20460600.27</v>
      </c>
      <c r="F39" s="66">
        <f t="shared" ref="F39:H39" si="12">F41+F56+F78+F87+F91+F97</f>
        <v>76611771.329999998</v>
      </c>
      <c r="G39" s="66">
        <f t="shared" si="12"/>
        <v>2603000</v>
      </c>
      <c r="H39" s="66">
        <f t="shared" si="12"/>
        <v>747367.42999999993</v>
      </c>
      <c r="I39" s="73"/>
    </row>
    <row r="40" spans="1:9" ht="15.75" x14ac:dyDescent="0.25">
      <c r="A40" s="12" t="s">
        <v>34</v>
      </c>
      <c r="B40" s="13" t="s">
        <v>10</v>
      </c>
      <c r="C40" s="14" t="s">
        <v>10</v>
      </c>
      <c r="D40" s="68"/>
      <c r="E40" s="68"/>
      <c r="F40" s="68"/>
      <c r="G40" s="74"/>
      <c r="H40" s="74"/>
      <c r="I40" s="74"/>
    </row>
    <row r="41" spans="1:9" ht="15.75" x14ac:dyDescent="0.25">
      <c r="A41" s="2" t="s">
        <v>35</v>
      </c>
      <c r="B41" s="3">
        <v>2100</v>
      </c>
      <c r="C41" s="2" t="s">
        <v>36</v>
      </c>
      <c r="D41" s="69">
        <f t="shared" ref="D41:D43" si="13">SUM(E41:H41)</f>
        <v>17856619</v>
      </c>
      <c r="E41" s="69">
        <f>E43+E44+E49</f>
        <v>17856619</v>
      </c>
      <c r="F41" s="95">
        <f t="shared" ref="F41:H41" si="14">F43+F44+F49</f>
        <v>0</v>
      </c>
      <c r="G41" s="95">
        <f t="shared" si="14"/>
        <v>0</v>
      </c>
      <c r="H41" s="95">
        <f t="shared" si="14"/>
        <v>0</v>
      </c>
      <c r="I41" s="75"/>
    </row>
    <row r="42" spans="1:9" ht="15.75" x14ac:dyDescent="0.25">
      <c r="A42" s="2" t="s">
        <v>37</v>
      </c>
      <c r="B42" s="3" t="s">
        <v>10</v>
      </c>
      <c r="C42" s="2"/>
      <c r="D42" s="69"/>
      <c r="E42" s="69"/>
      <c r="F42" s="69"/>
      <c r="G42" s="75"/>
      <c r="H42" s="75"/>
      <c r="I42" s="75"/>
    </row>
    <row r="43" spans="1:9" ht="15.75" x14ac:dyDescent="0.25">
      <c r="A43" s="2" t="s">
        <v>38</v>
      </c>
      <c r="B43" s="3">
        <v>2110</v>
      </c>
      <c r="C43" s="3">
        <v>111</v>
      </c>
      <c r="D43" s="69">
        <f t="shared" si="13"/>
        <v>13699400</v>
      </c>
      <c r="E43" s="69">
        <v>13699400</v>
      </c>
      <c r="F43" s="69"/>
      <c r="G43" s="75"/>
      <c r="H43" s="75"/>
      <c r="I43" s="75"/>
    </row>
    <row r="44" spans="1:9" x14ac:dyDescent="0.25">
      <c r="A44" s="7" t="s">
        <v>39</v>
      </c>
      <c r="B44" s="124">
        <v>2120</v>
      </c>
      <c r="C44" s="124">
        <v>112</v>
      </c>
      <c r="D44" s="132">
        <f>SUM(E44:H45)</f>
        <v>20000</v>
      </c>
      <c r="E44" s="132">
        <v>20000</v>
      </c>
      <c r="F44" s="132"/>
      <c r="G44" s="121"/>
      <c r="H44" s="121"/>
      <c r="I44" s="121"/>
    </row>
    <row r="45" spans="1:9" x14ac:dyDescent="0.25">
      <c r="A45" s="7" t="s">
        <v>40</v>
      </c>
      <c r="B45" s="124"/>
      <c r="C45" s="124"/>
      <c r="D45" s="132"/>
      <c r="E45" s="132"/>
      <c r="F45" s="132"/>
      <c r="G45" s="121"/>
      <c r="H45" s="121"/>
      <c r="I45" s="121"/>
    </row>
    <row r="46" spans="1:9" ht="30" x14ac:dyDescent="0.25">
      <c r="A46" s="8" t="s">
        <v>41</v>
      </c>
      <c r="B46" s="124">
        <v>2130</v>
      </c>
      <c r="C46" s="124">
        <v>113</v>
      </c>
      <c r="D46" s="132">
        <f>SUM(E46:H48)</f>
        <v>0</v>
      </c>
      <c r="E46" s="132"/>
      <c r="F46" s="132"/>
      <c r="G46" s="121"/>
      <c r="H46" s="121"/>
      <c r="I46" s="121"/>
    </row>
    <row r="47" spans="1:9" ht="30" x14ac:dyDescent="0.25">
      <c r="A47" s="9" t="s">
        <v>42</v>
      </c>
      <c r="B47" s="124"/>
      <c r="C47" s="124"/>
      <c r="D47" s="132"/>
      <c r="E47" s="132"/>
      <c r="F47" s="132"/>
      <c r="G47" s="121"/>
      <c r="H47" s="121"/>
      <c r="I47" s="121"/>
    </row>
    <row r="48" spans="1:9" x14ac:dyDescent="0.25">
      <c r="A48" s="10" t="s">
        <v>43</v>
      </c>
      <c r="B48" s="124"/>
      <c r="C48" s="124"/>
      <c r="D48" s="132"/>
      <c r="E48" s="132"/>
      <c r="F48" s="132"/>
      <c r="G48" s="121"/>
      <c r="H48" s="121"/>
      <c r="I48" s="121"/>
    </row>
    <row r="49" spans="1:9" ht="15" customHeight="1" x14ac:dyDescent="0.25">
      <c r="A49" s="8" t="s">
        <v>44</v>
      </c>
      <c r="B49" s="124">
        <v>2140</v>
      </c>
      <c r="C49" s="124">
        <v>119</v>
      </c>
      <c r="D49" s="132">
        <f>SUM(E49:H52)</f>
        <v>4137219</v>
      </c>
      <c r="E49" s="132">
        <f t="shared" ref="E49" si="15">SUM(E54:E55)</f>
        <v>4137219</v>
      </c>
      <c r="F49" s="132">
        <f t="shared" ref="F49:H49" si="16">SUM(F54:F55)</f>
        <v>0</v>
      </c>
      <c r="G49" s="132">
        <f t="shared" si="16"/>
        <v>0</v>
      </c>
      <c r="H49" s="132">
        <f t="shared" si="16"/>
        <v>0</v>
      </c>
      <c r="I49" s="121"/>
    </row>
    <row r="50" spans="1:9" ht="15" customHeight="1" x14ac:dyDescent="0.25">
      <c r="A50" s="9" t="s">
        <v>45</v>
      </c>
      <c r="B50" s="124"/>
      <c r="C50" s="124"/>
      <c r="D50" s="132"/>
      <c r="E50" s="132"/>
      <c r="F50" s="132"/>
      <c r="G50" s="132"/>
      <c r="H50" s="132"/>
      <c r="I50" s="121"/>
    </row>
    <row r="51" spans="1:9" ht="15" customHeight="1" x14ac:dyDescent="0.25">
      <c r="A51" s="9" t="s">
        <v>46</v>
      </c>
      <c r="B51" s="124"/>
      <c r="C51" s="124"/>
      <c r="D51" s="132"/>
      <c r="E51" s="132"/>
      <c r="F51" s="132"/>
      <c r="G51" s="132"/>
      <c r="H51" s="132"/>
      <c r="I51" s="121"/>
    </row>
    <row r="52" spans="1:9" ht="15" customHeight="1" x14ac:dyDescent="0.25">
      <c r="A52" s="10" t="s">
        <v>47</v>
      </c>
      <c r="B52" s="124"/>
      <c r="C52" s="124"/>
      <c r="D52" s="132"/>
      <c r="E52" s="132"/>
      <c r="F52" s="132"/>
      <c r="G52" s="132"/>
      <c r="H52" s="132"/>
      <c r="I52" s="121"/>
    </row>
    <row r="53" spans="1:9" ht="15.75" x14ac:dyDescent="0.25">
      <c r="A53" s="2" t="s">
        <v>48</v>
      </c>
      <c r="B53" s="3" t="s">
        <v>10</v>
      </c>
      <c r="C53" s="3"/>
      <c r="D53" s="69"/>
      <c r="E53" s="69"/>
      <c r="F53" s="69"/>
      <c r="G53" s="75"/>
      <c r="H53" s="75"/>
      <c r="I53" s="75"/>
    </row>
    <row r="54" spans="1:9" ht="15.75" x14ac:dyDescent="0.25">
      <c r="A54" s="2" t="s">
        <v>49</v>
      </c>
      <c r="B54" s="3">
        <v>2141</v>
      </c>
      <c r="C54" s="3">
        <v>119</v>
      </c>
      <c r="D54" s="69">
        <f t="shared" ref="D54:D55" si="17">SUM(E54:H54)</f>
        <v>4135108.75</v>
      </c>
      <c r="E54" s="69">
        <v>4135108.75</v>
      </c>
      <c r="F54" s="69"/>
      <c r="G54" s="75"/>
      <c r="H54" s="75"/>
      <c r="I54" s="75"/>
    </row>
    <row r="55" spans="1:9" ht="15.75" x14ac:dyDescent="0.25">
      <c r="A55" s="2" t="s">
        <v>50</v>
      </c>
      <c r="B55" s="3">
        <v>2142</v>
      </c>
      <c r="C55" s="3">
        <v>119</v>
      </c>
      <c r="D55" s="69">
        <f t="shared" si="17"/>
        <v>2110.25</v>
      </c>
      <c r="E55" s="69">
        <v>2110.25</v>
      </c>
      <c r="F55" s="69"/>
      <c r="G55" s="75"/>
      <c r="H55" s="75"/>
      <c r="I55" s="75"/>
    </row>
    <row r="56" spans="1:9" ht="30" x14ac:dyDescent="0.25">
      <c r="A56" s="2" t="s">
        <v>51</v>
      </c>
      <c r="B56" s="3">
        <v>2200</v>
      </c>
      <c r="C56" s="3">
        <v>300</v>
      </c>
      <c r="D56" s="69">
        <f>SUM(E56:H56)</f>
        <v>52631.58</v>
      </c>
      <c r="E56" s="69">
        <f>E58+E65+E69+E75</f>
        <v>0</v>
      </c>
      <c r="F56" s="104">
        <f t="shared" ref="F56:H56" si="18">F58+F65+F69+F75</f>
        <v>52631.58</v>
      </c>
      <c r="G56" s="104">
        <f t="shared" si="18"/>
        <v>0</v>
      </c>
      <c r="H56" s="104">
        <f t="shared" si="18"/>
        <v>0</v>
      </c>
      <c r="I56" s="75"/>
    </row>
    <row r="57" spans="1:9" ht="15.75" x14ac:dyDescent="0.25">
      <c r="A57" s="5" t="s">
        <v>21</v>
      </c>
      <c r="B57" s="3" t="s">
        <v>10</v>
      </c>
      <c r="C57" s="3"/>
      <c r="D57" s="69"/>
      <c r="E57" s="69"/>
      <c r="F57" s="69"/>
      <c r="G57" s="75"/>
      <c r="H57" s="75"/>
      <c r="I57" s="75"/>
    </row>
    <row r="58" spans="1:9" ht="15" customHeight="1" x14ac:dyDescent="0.25">
      <c r="A58" s="8" t="s">
        <v>52</v>
      </c>
      <c r="B58" s="124">
        <v>2210</v>
      </c>
      <c r="C58" s="124">
        <v>320</v>
      </c>
      <c r="D58" s="132">
        <f>SUM(D61)</f>
        <v>0</v>
      </c>
      <c r="E58" s="132">
        <f t="shared" ref="E58:H58" si="19">SUM(E61)</f>
        <v>0</v>
      </c>
      <c r="F58" s="132">
        <f t="shared" si="19"/>
        <v>0</v>
      </c>
      <c r="G58" s="132">
        <f t="shared" si="19"/>
        <v>0</v>
      </c>
      <c r="H58" s="132">
        <f t="shared" si="19"/>
        <v>0</v>
      </c>
      <c r="I58" s="121"/>
    </row>
    <row r="59" spans="1:9" ht="15" customHeight="1" x14ac:dyDescent="0.25">
      <c r="A59" s="9" t="s">
        <v>53</v>
      </c>
      <c r="B59" s="124"/>
      <c r="C59" s="124"/>
      <c r="D59" s="132"/>
      <c r="E59" s="132"/>
      <c r="F59" s="132"/>
      <c r="G59" s="132"/>
      <c r="H59" s="132"/>
      <c r="I59" s="121"/>
    </row>
    <row r="60" spans="1:9" ht="15" customHeight="1" x14ac:dyDescent="0.25">
      <c r="A60" s="10" t="s">
        <v>54</v>
      </c>
      <c r="B60" s="124"/>
      <c r="C60" s="124"/>
      <c r="D60" s="132"/>
      <c r="E60" s="132"/>
      <c r="F60" s="132"/>
      <c r="G60" s="132"/>
      <c r="H60" s="132"/>
      <c r="I60" s="121"/>
    </row>
    <row r="61" spans="1:9" x14ac:dyDescent="0.25">
      <c r="A61" s="7" t="s">
        <v>55</v>
      </c>
      <c r="B61" s="124">
        <v>2211</v>
      </c>
      <c r="C61" s="124">
        <v>321</v>
      </c>
      <c r="D61" s="132">
        <f>SUM(E61:H64)</f>
        <v>0</v>
      </c>
      <c r="E61" s="132"/>
      <c r="F61" s="132"/>
      <c r="G61" s="121"/>
      <c r="H61" s="121"/>
      <c r="I61" s="121"/>
    </row>
    <row r="62" spans="1:9" x14ac:dyDescent="0.25">
      <c r="A62" s="7" t="s">
        <v>56</v>
      </c>
      <c r="B62" s="124"/>
      <c r="C62" s="124"/>
      <c r="D62" s="132"/>
      <c r="E62" s="132"/>
      <c r="F62" s="132"/>
      <c r="G62" s="121"/>
      <c r="H62" s="121"/>
      <c r="I62" s="121"/>
    </row>
    <row r="63" spans="1:9" ht="30" x14ac:dyDescent="0.25">
      <c r="A63" s="7" t="s">
        <v>57</v>
      </c>
      <c r="B63" s="124"/>
      <c r="C63" s="124"/>
      <c r="D63" s="132"/>
      <c r="E63" s="132"/>
      <c r="F63" s="132"/>
      <c r="G63" s="121"/>
      <c r="H63" s="121"/>
      <c r="I63" s="121"/>
    </row>
    <row r="64" spans="1:9" x14ac:dyDescent="0.25">
      <c r="A64" s="7" t="s">
        <v>58</v>
      </c>
      <c r="B64" s="124"/>
      <c r="C64" s="124"/>
      <c r="D64" s="132"/>
      <c r="E64" s="132"/>
      <c r="F64" s="132"/>
      <c r="G64" s="121"/>
      <c r="H64" s="121"/>
      <c r="I64" s="121"/>
    </row>
    <row r="65" spans="1:9" ht="30" x14ac:dyDescent="0.25">
      <c r="A65" s="8" t="s">
        <v>59</v>
      </c>
      <c r="B65" s="124">
        <v>2220</v>
      </c>
      <c r="C65" s="124">
        <v>340</v>
      </c>
      <c r="D65" s="132">
        <f>SUM(E65:H68)</f>
        <v>0</v>
      </c>
      <c r="E65" s="132"/>
      <c r="F65" s="132"/>
      <c r="G65" s="121"/>
      <c r="H65" s="121"/>
      <c r="I65" s="121"/>
    </row>
    <row r="66" spans="1:9" x14ac:dyDescent="0.25">
      <c r="A66" s="9" t="s">
        <v>60</v>
      </c>
      <c r="B66" s="124"/>
      <c r="C66" s="124"/>
      <c r="D66" s="132"/>
      <c r="E66" s="132"/>
      <c r="F66" s="132"/>
      <c r="G66" s="121"/>
      <c r="H66" s="121"/>
      <c r="I66" s="121"/>
    </row>
    <row r="67" spans="1:9" x14ac:dyDescent="0.25">
      <c r="A67" s="9" t="s">
        <v>61</v>
      </c>
      <c r="B67" s="124"/>
      <c r="C67" s="124"/>
      <c r="D67" s="132"/>
      <c r="E67" s="132"/>
      <c r="F67" s="132"/>
      <c r="G67" s="121"/>
      <c r="H67" s="121"/>
      <c r="I67" s="121"/>
    </row>
    <row r="68" spans="1:9" x14ac:dyDescent="0.25">
      <c r="A68" s="10" t="s">
        <v>62</v>
      </c>
      <c r="B68" s="124"/>
      <c r="C68" s="124"/>
      <c r="D68" s="132"/>
      <c r="E68" s="132"/>
      <c r="F68" s="132"/>
      <c r="G68" s="121"/>
      <c r="H68" s="121"/>
      <c r="I68" s="121"/>
    </row>
    <row r="69" spans="1:9" x14ac:dyDescent="0.25">
      <c r="A69" s="8" t="s">
        <v>63</v>
      </c>
      <c r="B69" s="124">
        <v>2230</v>
      </c>
      <c r="C69" s="124">
        <v>350</v>
      </c>
      <c r="D69" s="132">
        <f>SUM(E69:H74)</f>
        <v>52631.58</v>
      </c>
      <c r="E69" s="132"/>
      <c r="F69" s="132">
        <v>52631.58</v>
      </c>
      <c r="G69" s="121"/>
      <c r="H69" s="121"/>
      <c r="I69" s="121"/>
    </row>
    <row r="70" spans="1:9" x14ac:dyDescent="0.25">
      <c r="A70" s="9" t="s">
        <v>64</v>
      </c>
      <c r="B70" s="124"/>
      <c r="C70" s="124"/>
      <c r="D70" s="132"/>
      <c r="E70" s="132"/>
      <c r="F70" s="132"/>
      <c r="G70" s="121"/>
      <c r="H70" s="121"/>
      <c r="I70" s="121"/>
    </row>
    <row r="71" spans="1:9" ht="30" x14ac:dyDescent="0.25">
      <c r="A71" s="9" t="s">
        <v>65</v>
      </c>
      <c r="B71" s="124"/>
      <c r="C71" s="124"/>
      <c r="D71" s="132"/>
      <c r="E71" s="132"/>
      <c r="F71" s="132"/>
      <c r="G71" s="121"/>
      <c r="H71" s="121"/>
      <c r="I71" s="121"/>
    </row>
    <row r="72" spans="1:9" x14ac:dyDescent="0.25">
      <c r="A72" s="9" t="s">
        <v>66</v>
      </c>
      <c r="B72" s="124"/>
      <c r="C72" s="124"/>
      <c r="D72" s="132"/>
      <c r="E72" s="132"/>
      <c r="F72" s="132"/>
      <c r="G72" s="121"/>
      <c r="H72" s="121"/>
      <c r="I72" s="121"/>
    </row>
    <row r="73" spans="1:9" x14ac:dyDescent="0.25">
      <c r="A73" s="9" t="s">
        <v>67</v>
      </c>
      <c r="B73" s="124"/>
      <c r="C73" s="124"/>
      <c r="D73" s="132"/>
      <c r="E73" s="132"/>
      <c r="F73" s="132"/>
      <c r="G73" s="121"/>
      <c r="H73" s="121"/>
      <c r="I73" s="121"/>
    </row>
    <row r="74" spans="1:9" x14ac:dyDescent="0.25">
      <c r="A74" s="10" t="s">
        <v>68</v>
      </c>
      <c r="B74" s="124"/>
      <c r="C74" s="124"/>
      <c r="D74" s="132"/>
      <c r="E74" s="132"/>
      <c r="F74" s="132"/>
      <c r="G74" s="121"/>
      <c r="H74" s="121"/>
      <c r="I74" s="121"/>
    </row>
    <row r="75" spans="1:9" x14ac:dyDescent="0.25">
      <c r="A75" s="8" t="s">
        <v>69</v>
      </c>
      <c r="B75" s="124">
        <v>2240</v>
      </c>
      <c r="C75" s="124">
        <v>360</v>
      </c>
      <c r="D75" s="132">
        <f>SUM(E75:H77)</f>
        <v>0</v>
      </c>
      <c r="E75" s="132"/>
      <c r="F75" s="132"/>
      <c r="G75" s="121"/>
      <c r="H75" s="121"/>
      <c r="I75" s="121"/>
    </row>
    <row r="76" spans="1:9" x14ac:dyDescent="0.25">
      <c r="A76" s="9" t="s">
        <v>70</v>
      </c>
      <c r="B76" s="124"/>
      <c r="C76" s="124"/>
      <c r="D76" s="132"/>
      <c r="E76" s="132"/>
      <c r="F76" s="132"/>
      <c r="G76" s="121"/>
      <c r="H76" s="121"/>
      <c r="I76" s="121"/>
    </row>
    <row r="77" spans="1:9" x14ac:dyDescent="0.25">
      <c r="A77" s="10" t="s">
        <v>71</v>
      </c>
      <c r="B77" s="124"/>
      <c r="C77" s="124"/>
      <c r="D77" s="132"/>
      <c r="E77" s="132"/>
      <c r="F77" s="132"/>
      <c r="G77" s="121"/>
      <c r="H77" s="121"/>
      <c r="I77" s="121"/>
    </row>
    <row r="78" spans="1:9" ht="15.75" x14ac:dyDescent="0.25">
      <c r="A78" s="2" t="s">
        <v>72</v>
      </c>
      <c r="B78" s="3">
        <v>2300</v>
      </c>
      <c r="C78" s="3">
        <v>850</v>
      </c>
      <c r="D78" s="69">
        <f>SUM(E78:H78)</f>
        <v>80000</v>
      </c>
      <c r="E78" s="69">
        <f>SUM(E80:E86)</f>
        <v>80000</v>
      </c>
      <c r="F78" s="69">
        <f t="shared" ref="F78:H78" si="20">SUM(F80:F86)</f>
        <v>0</v>
      </c>
      <c r="G78" s="69">
        <f t="shared" si="20"/>
        <v>0</v>
      </c>
      <c r="H78" s="69">
        <f t="shared" si="20"/>
        <v>0</v>
      </c>
      <c r="I78" s="75"/>
    </row>
    <row r="79" spans="1:9" ht="15.75" x14ac:dyDescent="0.25">
      <c r="A79" s="5" t="s">
        <v>73</v>
      </c>
      <c r="B79" s="3" t="s">
        <v>10</v>
      </c>
      <c r="C79" s="3"/>
      <c r="D79" s="69"/>
      <c r="E79" s="69"/>
      <c r="F79" s="69"/>
      <c r="G79" s="75"/>
      <c r="H79" s="75"/>
      <c r="I79" s="75"/>
    </row>
    <row r="80" spans="1:9" x14ac:dyDescent="0.25">
      <c r="A80" s="7" t="s">
        <v>74</v>
      </c>
      <c r="B80" s="124">
        <v>2310</v>
      </c>
      <c r="C80" s="124">
        <v>851</v>
      </c>
      <c r="D80" s="132">
        <f>SUM(E80:H81)</f>
        <v>76000</v>
      </c>
      <c r="E80" s="132">
        <v>76000</v>
      </c>
      <c r="F80" s="132"/>
      <c r="G80" s="121"/>
      <c r="H80" s="121"/>
      <c r="I80" s="121"/>
    </row>
    <row r="81" spans="1:9" x14ac:dyDescent="0.25">
      <c r="A81" s="7" t="s">
        <v>75</v>
      </c>
      <c r="B81" s="124"/>
      <c r="C81" s="124"/>
      <c r="D81" s="132"/>
      <c r="E81" s="132"/>
      <c r="F81" s="132"/>
      <c r="G81" s="121"/>
      <c r="H81" s="121"/>
      <c r="I81" s="121"/>
    </row>
    <row r="82" spans="1:9" ht="30" x14ac:dyDescent="0.25">
      <c r="A82" s="8" t="s">
        <v>76</v>
      </c>
      <c r="B82" s="124">
        <v>2320</v>
      </c>
      <c r="C82" s="124">
        <v>852</v>
      </c>
      <c r="D82" s="132">
        <f>SUM(E82:H84)</f>
        <v>0</v>
      </c>
      <c r="E82" s="132"/>
      <c r="F82" s="132"/>
      <c r="G82" s="121"/>
      <c r="H82" s="121"/>
      <c r="I82" s="121"/>
    </row>
    <row r="83" spans="1:9" ht="30" x14ac:dyDescent="0.25">
      <c r="A83" s="9" t="s">
        <v>77</v>
      </c>
      <c r="B83" s="124"/>
      <c r="C83" s="124"/>
      <c r="D83" s="132"/>
      <c r="E83" s="132"/>
      <c r="F83" s="132"/>
      <c r="G83" s="121"/>
      <c r="H83" s="121"/>
      <c r="I83" s="121"/>
    </row>
    <row r="84" spans="1:9" ht="30" x14ac:dyDescent="0.25">
      <c r="A84" s="10" t="s">
        <v>78</v>
      </c>
      <c r="B84" s="124"/>
      <c r="C84" s="124"/>
      <c r="D84" s="132"/>
      <c r="E84" s="132"/>
      <c r="F84" s="132"/>
      <c r="G84" s="121"/>
      <c r="H84" s="121"/>
      <c r="I84" s="121"/>
    </row>
    <row r="85" spans="1:9" x14ac:dyDescent="0.25">
      <c r="A85" s="8" t="s">
        <v>79</v>
      </c>
      <c r="B85" s="124">
        <v>2330</v>
      </c>
      <c r="C85" s="124">
        <v>853</v>
      </c>
      <c r="D85" s="132">
        <f>SUM(E85:H86)</f>
        <v>4000</v>
      </c>
      <c r="E85" s="132">
        <v>4000</v>
      </c>
      <c r="F85" s="132"/>
      <c r="G85" s="121"/>
      <c r="H85" s="121"/>
      <c r="I85" s="121"/>
    </row>
    <row r="86" spans="1:9" x14ac:dyDescent="0.25">
      <c r="A86" s="10" t="s">
        <v>80</v>
      </c>
      <c r="B86" s="124"/>
      <c r="C86" s="124"/>
      <c r="D86" s="132"/>
      <c r="E86" s="132"/>
      <c r="F86" s="132"/>
      <c r="G86" s="121"/>
      <c r="H86" s="121"/>
      <c r="I86" s="121"/>
    </row>
    <row r="87" spans="1:9" ht="15" customHeight="1" x14ac:dyDescent="0.25">
      <c r="A87" s="7" t="s">
        <v>81</v>
      </c>
      <c r="B87" s="124">
        <v>2400</v>
      </c>
      <c r="C87" s="124" t="s">
        <v>10</v>
      </c>
      <c r="D87" s="132">
        <f>SUM(E87:H88)</f>
        <v>0</v>
      </c>
      <c r="E87" s="132">
        <f>E90</f>
        <v>0</v>
      </c>
      <c r="F87" s="132">
        <f t="shared" ref="F87:H87" si="21">F90</f>
        <v>0</v>
      </c>
      <c r="G87" s="132">
        <f t="shared" si="21"/>
        <v>0</v>
      </c>
      <c r="H87" s="132">
        <f t="shared" si="21"/>
        <v>0</v>
      </c>
      <c r="I87" s="121"/>
    </row>
    <row r="88" spans="1:9" ht="15" customHeight="1" x14ac:dyDescent="0.25">
      <c r="A88" s="7" t="s">
        <v>82</v>
      </c>
      <c r="B88" s="124"/>
      <c r="C88" s="124"/>
      <c r="D88" s="132"/>
      <c r="E88" s="132"/>
      <c r="F88" s="132"/>
      <c r="G88" s="132"/>
      <c r="H88" s="132"/>
      <c r="I88" s="121"/>
    </row>
    <row r="89" spans="1:9" ht="15.75" x14ac:dyDescent="0.25">
      <c r="A89" s="2" t="s">
        <v>83</v>
      </c>
      <c r="B89" s="3" t="s">
        <v>10</v>
      </c>
      <c r="C89" s="3"/>
      <c r="D89" s="69"/>
      <c r="E89" s="69"/>
      <c r="F89" s="69"/>
      <c r="G89" s="75"/>
      <c r="H89" s="75"/>
      <c r="I89" s="75"/>
    </row>
    <row r="90" spans="1:9" ht="15.75" x14ac:dyDescent="0.25">
      <c r="A90" s="2" t="s">
        <v>28</v>
      </c>
      <c r="B90" s="3">
        <v>2410</v>
      </c>
      <c r="C90" s="3"/>
      <c r="D90" s="69">
        <f t="shared" ref="D90" si="22">SUM(E90:H90)</f>
        <v>0</v>
      </c>
      <c r="E90" s="69"/>
      <c r="F90" s="69"/>
      <c r="G90" s="75"/>
      <c r="H90" s="75"/>
      <c r="I90" s="75"/>
    </row>
    <row r="91" spans="1:9" ht="15" customHeight="1" x14ac:dyDescent="0.25">
      <c r="A91" s="7" t="s">
        <v>84</v>
      </c>
      <c r="B91" s="124">
        <v>2500</v>
      </c>
      <c r="C91" s="124" t="s">
        <v>10</v>
      </c>
      <c r="D91" s="132">
        <f>SUM(E91:H92)</f>
        <v>0</v>
      </c>
      <c r="E91" s="132">
        <f>SUM(E93)</f>
        <v>0</v>
      </c>
      <c r="F91" s="132">
        <f t="shared" ref="F91:H91" si="23">SUM(F93)</f>
        <v>0</v>
      </c>
      <c r="G91" s="132">
        <f t="shared" si="23"/>
        <v>0</v>
      </c>
      <c r="H91" s="132">
        <f t="shared" si="23"/>
        <v>0</v>
      </c>
      <c r="I91" s="121"/>
    </row>
    <row r="92" spans="1:9" ht="15" customHeight="1" x14ac:dyDescent="0.25">
      <c r="A92" s="7" t="s">
        <v>85</v>
      </c>
      <c r="B92" s="124"/>
      <c r="C92" s="124"/>
      <c r="D92" s="132"/>
      <c r="E92" s="132"/>
      <c r="F92" s="132"/>
      <c r="G92" s="132"/>
      <c r="H92" s="132"/>
      <c r="I92" s="121"/>
    </row>
    <row r="93" spans="1:9" x14ac:dyDescent="0.25">
      <c r="A93" s="8" t="s">
        <v>86</v>
      </c>
      <c r="B93" s="124">
        <v>2520</v>
      </c>
      <c r="C93" s="124">
        <v>831</v>
      </c>
      <c r="D93" s="132">
        <f>SUM(E93:H96)</f>
        <v>0</v>
      </c>
      <c r="E93" s="132"/>
      <c r="F93" s="132"/>
      <c r="G93" s="121"/>
      <c r="H93" s="121"/>
      <c r="I93" s="121"/>
    </row>
    <row r="94" spans="1:9" x14ac:dyDescent="0.25">
      <c r="A94" s="9" t="s">
        <v>87</v>
      </c>
      <c r="B94" s="124"/>
      <c r="C94" s="124"/>
      <c r="D94" s="132"/>
      <c r="E94" s="132"/>
      <c r="F94" s="132"/>
      <c r="G94" s="121"/>
      <c r="H94" s="121"/>
      <c r="I94" s="121"/>
    </row>
    <row r="95" spans="1:9" x14ac:dyDescent="0.25">
      <c r="A95" s="9" t="s">
        <v>88</v>
      </c>
      <c r="B95" s="124"/>
      <c r="C95" s="124"/>
      <c r="D95" s="132"/>
      <c r="E95" s="132"/>
      <c r="F95" s="132"/>
      <c r="G95" s="121"/>
      <c r="H95" s="121"/>
      <c r="I95" s="121"/>
    </row>
    <row r="96" spans="1:9" x14ac:dyDescent="0.25">
      <c r="A96" s="10" t="s">
        <v>89</v>
      </c>
      <c r="B96" s="124"/>
      <c r="C96" s="124"/>
      <c r="D96" s="132"/>
      <c r="E96" s="132"/>
      <c r="F96" s="132"/>
      <c r="G96" s="121"/>
      <c r="H96" s="121"/>
      <c r="I96" s="121"/>
    </row>
    <row r="97" spans="1:9" ht="15.75" x14ac:dyDescent="0.25">
      <c r="A97" s="2" t="s">
        <v>118</v>
      </c>
      <c r="B97" s="99">
        <v>2600</v>
      </c>
      <c r="C97" s="3" t="s">
        <v>10</v>
      </c>
      <c r="D97" s="79">
        <f>D99+D101+D104+D107+D118+D117</f>
        <v>82433488.449999988</v>
      </c>
      <c r="E97" s="79">
        <f>E99+E101+E104+E107+E118+E117</f>
        <v>2523981.27</v>
      </c>
      <c r="F97" s="79">
        <f>F99+F101+F104+F107+F118</f>
        <v>76559139.75</v>
      </c>
      <c r="G97" s="79">
        <f>G99+G101+G104+G107+G118</f>
        <v>2603000</v>
      </c>
      <c r="H97" s="79">
        <f>H99+H101+H104+H107+H118</f>
        <v>747367.42999999993</v>
      </c>
      <c r="I97" s="75"/>
    </row>
    <row r="98" spans="1:9" ht="15.75" x14ac:dyDescent="0.25">
      <c r="A98" s="2" t="s">
        <v>90</v>
      </c>
      <c r="B98" s="3" t="s">
        <v>18</v>
      </c>
      <c r="C98" s="3"/>
      <c r="D98" s="69"/>
      <c r="E98" s="69"/>
      <c r="F98" s="69"/>
      <c r="G98" s="75"/>
      <c r="H98" s="75"/>
      <c r="I98" s="75"/>
    </row>
    <row r="99" spans="1:9" x14ac:dyDescent="0.25">
      <c r="A99" s="7" t="s">
        <v>91</v>
      </c>
      <c r="B99" s="124">
        <v>2610</v>
      </c>
      <c r="C99" s="124">
        <v>241</v>
      </c>
      <c r="D99" s="132">
        <f>SUM(E99:H100)</f>
        <v>0</v>
      </c>
      <c r="E99" s="132"/>
      <c r="F99" s="132"/>
      <c r="G99" s="121"/>
      <c r="H99" s="121"/>
      <c r="I99" s="121"/>
    </row>
    <row r="100" spans="1:9" x14ac:dyDescent="0.25">
      <c r="A100" s="7" t="s">
        <v>92</v>
      </c>
      <c r="B100" s="124"/>
      <c r="C100" s="124"/>
      <c r="D100" s="132"/>
      <c r="E100" s="132"/>
      <c r="F100" s="132"/>
      <c r="G100" s="121"/>
      <c r="H100" s="121"/>
      <c r="I100" s="121"/>
    </row>
    <row r="101" spans="1:9" x14ac:dyDescent="0.25">
      <c r="A101" s="8" t="s">
        <v>93</v>
      </c>
      <c r="B101" s="124">
        <v>2620</v>
      </c>
      <c r="C101" s="124">
        <v>242</v>
      </c>
      <c r="D101" s="132">
        <f>SUM(E101:H103)</f>
        <v>0</v>
      </c>
      <c r="E101" s="132"/>
      <c r="F101" s="132"/>
      <c r="G101" s="121"/>
      <c r="H101" s="121"/>
      <c r="I101" s="121"/>
    </row>
    <row r="102" spans="1:9" x14ac:dyDescent="0.25">
      <c r="A102" s="9" t="s">
        <v>94</v>
      </c>
      <c r="B102" s="124"/>
      <c r="C102" s="124"/>
      <c r="D102" s="132"/>
      <c r="E102" s="132"/>
      <c r="F102" s="132"/>
      <c r="G102" s="121"/>
      <c r="H102" s="121"/>
      <c r="I102" s="121"/>
    </row>
    <row r="103" spans="1:9" x14ac:dyDescent="0.25">
      <c r="A103" s="10" t="s">
        <v>95</v>
      </c>
      <c r="B103" s="124"/>
      <c r="C103" s="124"/>
      <c r="D103" s="132"/>
      <c r="E103" s="132"/>
      <c r="F103" s="132"/>
      <c r="G103" s="121"/>
      <c r="H103" s="121"/>
      <c r="I103" s="121"/>
    </row>
    <row r="104" spans="1:9" x14ac:dyDescent="0.25">
      <c r="A104" s="7" t="s">
        <v>96</v>
      </c>
      <c r="B104" s="124">
        <v>2630</v>
      </c>
      <c r="C104" s="124">
        <v>243</v>
      </c>
      <c r="D104" s="132">
        <f>SUM(E104:H106)</f>
        <v>74656976.599999994</v>
      </c>
      <c r="E104" s="132"/>
      <c r="F104" s="132">
        <v>74528876.599999994</v>
      </c>
      <c r="G104" s="121"/>
      <c r="H104" s="121">
        <v>128100</v>
      </c>
      <c r="I104" s="121"/>
    </row>
    <row r="105" spans="1:9" x14ac:dyDescent="0.25">
      <c r="A105" s="7" t="s">
        <v>97</v>
      </c>
      <c r="B105" s="124"/>
      <c r="C105" s="124"/>
      <c r="D105" s="132"/>
      <c r="E105" s="132"/>
      <c r="F105" s="132"/>
      <c r="G105" s="121"/>
      <c r="H105" s="121"/>
      <c r="I105" s="121"/>
    </row>
    <row r="106" spans="1:9" x14ac:dyDescent="0.25">
      <c r="A106" s="7" t="s">
        <v>98</v>
      </c>
      <c r="B106" s="124"/>
      <c r="C106" s="124"/>
      <c r="D106" s="132"/>
      <c r="E106" s="132"/>
      <c r="F106" s="132"/>
      <c r="G106" s="121"/>
      <c r="H106" s="121"/>
      <c r="I106" s="121"/>
    </row>
    <row r="107" spans="1:9" ht="30" x14ac:dyDescent="0.25">
      <c r="A107" s="2" t="s">
        <v>99</v>
      </c>
      <c r="B107" s="3">
        <v>2640</v>
      </c>
      <c r="C107" s="3">
        <v>244</v>
      </c>
      <c r="D107" s="108">
        <f>SUM(D108:D116)</f>
        <v>5168511.8500000006</v>
      </c>
      <c r="E107" s="94">
        <f>SUM(E108:E116)</f>
        <v>2518981.27</v>
      </c>
      <c r="F107" s="108">
        <f t="shared" ref="F107:H107" si="24">SUM(F108:F116)</f>
        <v>2030263.15</v>
      </c>
      <c r="G107" s="108">
        <f t="shared" si="24"/>
        <v>0</v>
      </c>
      <c r="H107" s="108">
        <f t="shared" si="24"/>
        <v>619267.42999999993</v>
      </c>
      <c r="I107" s="80"/>
    </row>
    <row r="108" spans="1:9" ht="15.75" x14ac:dyDescent="0.25">
      <c r="A108" s="2" t="s">
        <v>100</v>
      </c>
      <c r="B108" s="3" t="s">
        <v>10</v>
      </c>
      <c r="C108" s="3"/>
      <c r="D108" s="69"/>
      <c r="E108" s="69"/>
      <c r="F108" s="69"/>
      <c r="G108" s="75"/>
      <c r="H108" s="75"/>
      <c r="I108" s="75"/>
    </row>
    <row r="109" spans="1:9" ht="15.75" x14ac:dyDescent="0.25">
      <c r="A109" s="2" t="s">
        <v>101</v>
      </c>
      <c r="B109" s="3">
        <v>2641</v>
      </c>
      <c r="C109" s="3">
        <v>244</v>
      </c>
      <c r="D109" s="69">
        <f t="shared" ref="D109:D117" si="25">SUM(E109:H109)</f>
        <v>69000</v>
      </c>
      <c r="E109" s="69">
        <v>69000</v>
      </c>
      <c r="F109" s="69"/>
      <c r="G109" s="75"/>
      <c r="H109" s="75"/>
      <c r="I109" s="75"/>
    </row>
    <row r="110" spans="1:9" ht="15.75" x14ac:dyDescent="0.25">
      <c r="A110" s="2" t="s">
        <v>102</v>
      </c>
      <c r="B110" s="3">
        <v>2642</v>
      </c>
      <c r="C110" s="3">
        <v>244</v>
      </c>
      <c r="D110" s="69">
        <f t="shared" si="25"/>
        <v>140000</v>
      </c>
      <c r="E110" s="69">
        <v>140000</v>
      </c>
      <c r="F110" s="69"/>
      <c r="G110" s="75"/>
      <c r="H110" s="75"/>
      <c r="I110" s="75"/>
    </row>
    <row r="111" spans="1:9" ht="15.75" x14ac:dyDescent="0.25">
      <c r="A111" s="2" t="s">
        <v>103</v>
      </c>
      <c r="B111" s="3">
        <v>2643</v>
      </c>
      <c r="C111" s="3">
        <v>244</v>
      </c>
      <c r="D111" s="69">
        <f t="shared" si="25"/>
        <v>1330000</v>
      </c>
      <c r="E111" s="69">
        <v>1200000</v>
      </c>
      <c r="F111" s="69"/>
      <c r="G111" s="75"/>
      <c r="H111" s="75">
        <v>130000</v>
      </c>
      <c r="I111" s="75"/>
    </row>
    <row r="112" spans="1:9" ht="15.75" x14ac:dyDescent="0.25">
      <c r="A112" s="78" t="s">
        <v>187</v>
      </c>
      <c r="B112" s="58">
        <v>2644</v>
      </c>
      <c r="C112" s="58">
        <v>244</v>
      </c>
      <c r="D112" s="69">
        <f t="shared" si="25"/>
        <v>1646700</v>
      </c>
      <c r="E112" s="69">
        <v>296700</v>
      </c>
      <c r="F112" s="69">
        <v>1350000</v>
      </c>
      <c r="G112" s="75"/>
      <c r="H112" s="75"/>
      <c r="I112" s="75"/>
    </row>
    <row r="113" spans="1:9" ht="15.75" x14ac:dyDescent="0.25">
      <c r="A113" s="78" t="s">
        <v>188</v>
      </c>
      <c r="B113" s="58">
        <v>2645</v>
      </c>
      <c r="C113" s="58">
        <v>244</v>
      </c>
      <c r="D113" s="69">
        <f t="shared" si="25"/>
        <v>323392.75</v>
      </c>
      <c r="E113" s="69">
        <f>199271+53981.27</f>
        <v>253252.27</v>
      </c>
      <c r="F113" s="69"/>
      <c r="G113" s="75"/>
      <c r="H113" s="75">
        <v>70140.479999999996</v>
      </c>
      <c r="I113" s="75"/>
    </row>
    <row r="114" spans="1:9" ht="15.75" x14ac:dyDescent="0.25">
      <c r="A114" s="78" t="s">
        <v>189</v>
      </c>
      <c r="B114" s="58">
        <v>2646</v>
      </c>
      <c r="C114" s="58">
        <v>244</v>
      </c>
      <c r="D114" s="69">
        <f t="shared" si="25"/>
        <v>24217</v>
      </c>
      <c r="E114" s="69">
        <v>24217</v>
      </c>
      <c r="F114" s="69"/>
      <c r="G114" s="75"/>
      <c r="H114" s="75"/>
      <c r="I114" s="75"/>
    </row>
    <row r="115" spans="1:9" ht="15.75" x14ac:dyDescent="0.25">
      <c r="A115" s="78" t="s">
        <v>190</v>
      </c>
      <c r="B115" s="58">
        <v>2647</v>
      </c>
      <c r="C115" s="58">
        <v>244</v>
      </c>
      <c r="D115" s="69">
        <f t="shared" si="25"/>
        <v>1338815.1499999999</v>
      </c>
      <c r="E115" s="69">
        <v>418552</v>
      </c>
      <c r="F115" s="69">
        <f>105263.15+575000</f>
        <v>680263.15</v>
      </c>
      <c r="G115" s="75"/>
      <c r="H115" s="75">
        <v>240000</v>
      </c>
      <c r="I115" s="75"/>
    </row>
    <row r="116" spans="1:9" ht="30" x14ac:dyDescent="0.25">
      <c r="A116" s="78" t="s">
        <v>191</v>
      </c>
      <c r="B116" s="58">
        <v>2648</v>
      </c>
      <c r="C116" s="58">
        <v>244</v>
      </c>
      <c r="D116" s="69">
        <f t="shared" si="25"/>
        <v>296386.94999999995</v>
      </c>
      <c r="E116" s="69">
        <v>117260</v>
      </c>
      <c r="F116" s="69"/>
      <c r="G116" s="75"/>
      <c r="H116" s="75">
        <f>171494.15-128100-3212+138944.8</f>
        <v>179126.94999999998</v>
      </c>
      <c r="I116" s="75"/>
    </row>
    <row r="117" spans="1:9" ht="60" x14ac:dyDescent="0.25">
      <c r="A117" s="2" t="s">
        <v>221</v>
      </c>
      <c r="B117" s="3">
        <v>2649</v>
      </c>
      <c r="C117" s="3">
        <v>245</v>
      </c>
      <c r="D117" s="69">
        <f t="shared" si="25"/>
        <v>5000</v>
      </c>
      <c r="E117" s="69">
        <v>5000</v>
      </c>
      <c r="F117" s="69"/>
      <c r="G117" s="75"/>
      <c r="H117" s="75"/>
      <c r="I117" s="75"/>
    </row>
    <row r="118" spans="1:9" ht="15" customHeight="1" x14ac:dyDescent="0.25">
      <c r="A118" s="7" t="s">
        <v>105</v>
      </c>
      <c r="B118" s="124">
        <v>2650</v>
      </c>
      <c r="C118" s="124">
        <v>400</v>
      </c>
      <c r="D118" s="132">
        <f>SUM(E118:H119)</f>
        <v>2603000</v>
      </c>
      <c r="E118" s="132">
        <f>E121+E124</f>
        <v>0</v>
      </c>
      <c r="F118" s="132">
        <f t="shared" ref="F118:H118" si="26">F121+F124</f>
        <v>0</v>
      </c>
      <c r="G118" s="132">
        <f t="shared" si="26"/>
        <v>2603000</v>
      </c>
      <c r="H118" s="132">
        <f t="shared" si="26"/>
        <v>0</v>
      </c>
      <c r="I118" s="121"/>
    </row>
    <row r="119" spans="1:9" ht="15" customHeight="1" x14ac:dyDescent="0.25">
      <c r="A119" s="7" t="s">
        <v>106</v>
      </c>
      <c r="B119" s="124"/>
      <c r="C119" s="124"/>
      <c r="D119" s="132"/>
      <c r="E119" s="132"/>
      <c r="F119" s="132"/>
      <c r="G119" s="132"/>
      <c r="H119" s="132"/>
      <c r="I119" s="121"/>
    </row>
    <row r="120" spans="1:9" ht="15.75" x14ac:dyDescent="0.25">
      <c r="A120" s="2" t="s">
        <v>107</v>
      </c>
      <c r="B120" s="3" t="s">
        <v>10</v>
      </c>
      <c r="C120" s="3"/>
      <c r="D120" s="69"/>
      <c r="E120" s="69"/>
      <c r="F120" s="69"/>
      <c r="G120" s="75"/>
      <c r="H120" s="75"/>
      <c r="I120" s="75"/>
    </row>
    <row r="121" spans="1:9" x14ac:dyDescent="0.25">
      <c r="A121" s="7" t="s">
        <v>108</v>
      </c>
      <c r="B121" s="124">
        <v>2651</v>
      </c>
      <c r="C121" s="124">
        <v>406</v>
      </c>
      <c r="D121" s="132">
        <f>SUM(E121:H123)</f>
        <v>0</v>
      </c>
      <c r="E121" s="132"/>
      <c r="F121" s="132"/>
      <c r="G121" s="121"/>
      <c r="H121" s="121"/>
      <c r="I121" s="121"/>
    </row>
    <row r="122" spans="1:9" x14ac:dyDescent="0.25">
      <c r="A122" s="7" t="s">
        <v>109</v>
      </c>
      <c r="B122" s="124"/>
      <c r="C122" s="124"/>
      <c r="D122" s="132"/>
      <c r="E122" s="132"/>
      <c r="F122" s="132"/>
      <c r="G122" s="121"/>
      <c r="H122" s="121"/>
      <c r="I122" s="121"/>
    </row>
    <row r="123" spans="1:9" x14ac:dyDescent="0.25">
      <c r="A123" s="7" t="s">
        <v>110</v>
      </c>
      <c r="B123" s="124"/>
      <c r="C123" s="124"/>
      <c r="D123" s="132"/>
      <c r="E123" s="132"/>
      <c r="F123" s="132"/>
      <c r="G123" s="121"/>
      <c r="H123" s="121"/>
      <c r="I123" s="121"/>
    </row>
    <row r="124" spans="1:9" x14ac:dyDescent="0.25">
      <c r="A124" s="8" t="s">
        <v>111</v>
      </c>
      <c r="B124" s="124">
        <v>2652</v>
      </c>
      <c r="C124" s="124">
        <v>407</v>
      </c>
      <c r="D124" s="126">
        <f>SUM(E124:H126)</f>
        <v>2603000</v>
      </c>
      <c r="E124" s="129"/>
      <c r="F124" s="132"/>
      <c r="G124" s="121">
        <f>2103000+500000</f>
        <v>2603000</v>
      </c>
      <c r="H124" s="121"/>
      <c r="I124" s="121"/>
    </row>
    <row r="125" spans="1:9" ht="30" x14ac:dyDescent="0.25">
      <c r="A125" s="9" t="s">
        <v>112</v>
      </c>
      <c r="B125" s="124"/>
      <c r="C125" s="124"/>
      <c r="D125" s="127"/>
      <c r="E125" s="130"/>
      <c r="F125" s="132"/>
      <c r="G125" s="121"/>
      <c r="H125" s="121"/>
      <c r="I125" s="121"/>
    </row>
    <row r="126" spans="1:9" ht="15.75" thickBot="1" x14ac:dyDescent="0.3">
      <c r="A126" s="9" t="s">
        <v>110</v>
      </c>
      <c r="B126" s="125"/>
      <c r="C126" s="125"/>
      <c r="D126" s="128"/>
      <c r="E126" s="131"/>
      <c r="F126" s="133"/>
      <c r="G126" s="122"/>
      <c r="H126" s="122"/>
      <c r="I126" s="122"/>
    </row>
    <row r="127" spans="1:9" ht="16.5" thickBot="1" x14ac:dyDescent="0.3">
      <c r="A127" s="18" t="s">
        <v>122</v>
      </c>
      <c r="B127" s="16">
        <v>3000</v>
      </c>
      <c r="C127" s="16">
        <v>100</v>
      </c>
      <c r="D127" s="66">
        <f>SUM(E127:H127)</f>
        <v>4212</v>
      </c>
      <c r="E127" s="66">
        <f>SUM(E129:E131)</f>
        <v>0</v>
      </c>
      <c r="F127" s="66">
        <f t="shared" ref="F127:H127" si="27">SUM(F129:F131)</f>
        <v>0</v>
      </c>
      <c r="G127" s="66">
        <f t="shared" si="27"/>
        <v>0</v>
      </c>
      <c r="H127" s="66">
        <f t="shared" si="27"/>
        <v>4212</v>
      </c>
      <c r="I127" s="73"/>
    </row>
    <row r="128" spans="1:9" ht="15.75" x14ac:dyDescent="0.25">
      <c r="A128" s="17" t="s">
        <v>34</v>
      </c>
      <c r="B128" s="14" t="s">
        <v>10</v>
      </c>
      <c r="C128" s="14"/>
      <c r="D128" s="68"/>
      <c r="E128" s="68"/>
      <c r="F128" s="68"/>
      <c r="G128" s="74"/>
      <c r="H128" s="74"/>
      <c r="I128" s="74"/>
    </row>
    <row r="129" spans="1:9" ht="15.75" x14ac:dyDescent="0.25">
      <c r="A129" s="4" t="s">
        <v>123</v>
      </c>
      <c r="B129" s="3">
        <v>3010</v>
      </c>
      <c r="C129" s="3"/>
      <c r="D129" s="69">
        <f t="shared" ref="D129:D135" si="28">SUM(E129:H129)</f>
        <v>4212</v>
      </c>
      <c r="E129" s="69"/>
      <c r="F129" s="69"/>
      <c r="G129" s="75"/>
      <c r="H129" s="75">
        <v>4212</v>
      </c>
      <c r="I129" s="75"/>
    </row>
    <row r="130" spans="1:9" ht="15.75" x14ac:dyDescent="0.25">
      <c r="A130" s="4" t="s">
        <v>124</v>
      </c>
      <c r="B130" s="3">
        <v>3020</v>
      </c>
      <c r="C130" s="3"/>
      <c r="D130" s="69">
        <f t="shared" si="28"/>
        <v>0</v>
      </c>
      <c r="E130" s="69"/>
      <c r="F130" s="69"/>
      <c r="G130" s="75"/>
      <c r="H130" s="75"/>
      <c r="I130" s="75"/>
    </row>
    <row r="131" spans="1:9" ht="16.5" thickBot="1" x14ac:dyDescent="0.3">
      <c r="A131" s="19" t="s">
        <v>125</v>
      </c>
      <c r="B131" s="11">
        <v>3030</v>
      </c>
      <c r="C131" s="11"/>
      <c r="D131" s="76">
        <f t="shared" si="28"/>
        <v>0</v>
      </c>
      <c r="E131" s="76"/>
      <c r="F131" s="76"/>
      <c r="G131" s="77"/>
      <c r="H131" s="77"/>
      <c r="I131" s="77"/>
    </row>
    <row r="132" spans="1:9" ht="16.5" thickBot="1" x14ac:dyDescent="0.3">
      <c r="A132" s="18" t="s">
        <v>121</v>
      </c>
      <c r="B132" s="16">
        <v>4000</v>
      </c>
      <c r="C132" s="16" t="s">
        <v>10</v>
      </c>
      <c r="D132" s="66">
        <f t="shared" si="28"/>
        <v>308.58999999999997</v>
      </c>
      <c r="E132" s="66">
        <f>SUM(E134:E135)</f>
        <v>0</v>
      </c>
      <c r="F132" s="66">
        <f t="shared" ref="F132:H132" si="29">SUM(F134:F135)</f>
        <v>308.58999999999997</v>
      </c>
      <c r="G132" s="66">
        <f t="shared" si="29"/>
        <v>0</v>
      </c>
      <c r="H132" s="66">
        <f t="shared" si="29"/>
        <v>0</v>
      </c>
      <c r="I132" s="73"/>
    </row>
    <row r="133" spans="1:9" ht="15.75" x14ac:dyDescent="0.25">
      <c r="A133" s="17" t="s">
        <v>113</v>
      </c>
      <c r="B133" s="14" t="s">
        <v>10</v>
      </c>
      <c r="C133" s="14"/>
      <c r="D133" s="68"/>
      <c r="E133" s="68"/>
      <c r="F133" s="68"/>
      <c r="G133" s="74"/>
      <c r="H133" s="74"/>
      <c r="I133" s="74"/>
    </row>
    <row r="134" spans="1:9" ht="15.75" x14ac:dyDescent="0.25">
      <c r="A134" s="4" t="s">
        <v>114</v>
      </c>
      <c r="B134" s="3">
        <v>4010</v>
      </c>
      <c r="C134" s="3">
        <v>610</v>
      </c>
      <c r="D134" s="69">
        <f t="shared" si="28"/>
        <v>308.58999999999997</v>
      </c>
      <c r="E134" s="69"/>
      <c r="F134" s="69">
        <v>308.58999999999997</v>
      </c>
      <c r="G134" s="75"/>
      <c r="H134" s="75"/>
      <c r="I134" s="75"/>
    </row>
    <row r="135" spans="1:9" ht="15.75" x14ac:dyDescent="0.25">
      <c r="A135" s="4" t="s">
        <v>115</v>
      </c>
      <c r="B135" s="3"/>
      <c r="C135" s="3"/>
      <c r="D135" s="69">
        <f t="shared" si="28"/>
        <v>0</v>
      </c>
      <c r="E135" s="69"/>
      <c r="F135" s="69"/>
      <c r="G135" s="75"/>
      <c r="H135" s="75"/>
      <c r="I135" s="75"/>
    </row>
  </sheetData>
  <mergeCells count="195">
    <mergeCell ref="A3:A6"/>
    <mergeCell ref="B3:B6"/>
    <mergeCell ref="D3:I3"/>
    <mergeCell ref="D4:D6"/>
    <mergeCell ref="E4:I4"/>
    <mergeCell ref="E5:E6"/>
    <mergeCell ref="G5:G6"/>
    <mergeCell ref="H15:H16"/>
    <mergeCell ref="I15:I16"/>
    <mergeCell ref="B21:B22"/>
    <mergeCell ref="C21:C22"/>
    <mergeCell ref="D21:D22"/>
    <mergeCell ref="E21:E22"/>
    <mergeCell ref="F21:F22"/>
    <mergeCell ref="G21:G22"/>
    <mergeCell ref="H21:H22"/>
    <mergeCell ref="I21:I22"/>
    <mergeCell ref="B15:B16"/>
    <mergeCell ref="C15:C16"/>
    <mergeCell ref="D15:D16"/>
    <mergeCell ref="E15:E16"/>
    <mergeCell ref="F15:F16"/>
    <mergeCell ref="G15:G16"/>
    <mergeCell ref="H35:H38"/>
    <mergeCell ref="I35:I38"/>
    <mergeCell ref="B44:B45"/>
    <mergeCell ref="C44:C45"/>
    <mergeCell ref="D44:D45"/>
    <mergeCell ref="E44:E45"/>
    <mergeCell ref="F44:F45"/>
    <mergeCell ref="G44:G45"/>
    <mergeCell ref="H44:H45"/>
    <mergeCell ref="I44:I45"/>
    <mergeCell ref="B35:B38"/>
    <mergeCell ref="C35:C38"/>
    <mergeCell ref="D35:D38"/>
    <mergeCell ref="E35:E38"/>
    <mergeCell ref="F35:F38"/>
    <mergeCell ref="G35:G38"/>
    <mergeCell ref="H46:H48"/>
    <mergeCell ref="I46:I48"/>
    <mergeCell ref="D49:D52"/>
    <mergeCell ref="E49:E52"/>
    <mergeCell ref="F49:F52"/>
    <mergeCell ref="G49:G52"/>
    <mergeCell ref="H49:H52"/>
    <mergeCell ref="I49:I52"/>
    <mergeCell ref="B46:B48"/>
    <mergeCell ref="C46:C48"/>
    <mergeCell ref="D46:D48"/>
    <mergeCell ref="E46:E48"/>
    <mergeCell ref="F46:F48"/>
    <mergeCell ref="G46:G48"/>
    <mergeCell ref="H58:H60"/>
    <mergeCell ref="I58:I60"/>
    <mergeCell ref="B61:B64"/>
    <mergeCell ref="C61:C64"/>
    <mergeCell ref="D61:D64"/>
    <mergeCell ref="E61:E64"/>
    <mergeCell ref="F61:F64"/>
    <mergeCell ref="G61:G64"/>
    <mergeCell ref="H61:H64"/>
    <mergeCell ref="I61:I64"/>
    <mergeCell ref="B58:B60"/>
    <mergeCell ref="C58:C60"/>
    <mergeCell ref="D58:D60"/>
    <mergeCell ref="E58:E60"/>
    <mergeCell ref="F58:F60"/>
    <mergeCell ref="G58:G60"/>
    <mergeCell ref="H65:H68"/>
    <mergeCell ref="I65:I68"/>
    <mergeCell ref="B69:B74"/>
    <mergeCell ref="C69:C74"/>
    <mergeCell ref="D69:D74"/>
    <mergeCell ref="E69:E74"/>
    <mergeCell ref="F69:F74"/>
    <mergeCell ref="G69:G74"/>
    <mergeCell ref="H69:H74"/>
    <mergeCell ref="I69:I74"/>
    <mergeCell ref="B65:B68"/>
    <mergeCell ref="C65:C68"/>
    <mergeCell ref="D65:D68"/>
    <mergeCell ref="E65:E68"/>
    <mergeCell ref="F65:F68"/>
    <mergeCell ref="G65:G68"/>
    <mergeCell ref="H75:H77"/>
    <mergeCell ref="I75:I77"/>
    <mergeCell ref="B80:B81"/>
    <mergeCell ref="C80:C81"/>
    <mergeCell ref="D80:D81"/>
    <mergeCell ref="E80:E81"/>
    <mergeCell ref="F80:F81"/>
    <mergeCell ref="G80:G81"/>
    <mergeCell ref="H80:H81"/>
    <mergeCell ref="I80:I81"/>
    <mergeCell ref="B75:B77"/>
    <mergeCell ref="C75:C77"/>
    <mergeCell ref="D75:D77"/>
    <mergeCell ref="E75:E77"/>
    <mergeCell ref="F75:F77"/>
    <mergeCell ref="G75:G77"/>
    <mergeCell ref="H82:H84"/>
    <mergeCell ref="I82:I84"/>
    <mergeCell ref="B85:B86"/>
    <mergeCell ref="C85:C86"/>
    <mergeCell ref="D85:D86"/>
    <mergeCell ref="E85:E86"/>
    <mergeCell ref="F85:F86"/>
    <mergeCell ref="G85:G86"/>
    <mergeCell ref="H85:H86"/>
    <mergeCell ref="I85:I86"/>
    <mergeCell ref="B82:B84"/>
    <mergeCell ref="C82:C84"/>
    <mergeCell ref="D82:D84"/>
    <mergeCell ref="E82:E84"/>
    <mergeCell ref="F82:F84"/>
    <mergeCell ref="G82:G84"/>
    <mergeCell ref="H87:H88"/>
    <mergeCell ref="I87:I88"/>
    <mergeCell ref="B91:B92"/>
    <mergeCell ref="C91:C92"/>
    <mergeCell ref="D91:D92"/>
    <mergeCell ref="E91:E92"/>
    <mergeCell ref="F91:F92"/>
    <mergeCell ref="G91:G92"/>
    <mergeCell ref="H91:H92"/>
    <mergeCell ref="I91:I92"/>
    <mergeCell ref="B87:B88"/>
    <mergeCell ref="C87:C88"/>
    <mergeCell ref="D87:D88"/>
    <mergeCell ref="E87:E88"/>
    <mergeCell ref="F87:F88"/>
    <mergeCell ref="G87:G88"/>
    <mergeCell ref="H93:H96"/>
    <mergeCell ref="I93:I96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B93:B96"/>
    <mergeCell ref="C93:C96"/>
    <mergeCell ref="D93:D96"/>
    <mergeCell ref="E93:E96"/>
    <mergeCell ref="F93:F96"/>
    <mergeCell ref="G93:G96"/>
    <mergeCell ref="B118:B119"/>
    <mergeCell ref="C118:C119"/>
    <mergeCell ref="D118:D119"/>
    <mergeCell ref="E118:E119"/>
    <mergeCell ref="F118:F119"/>
    <mergeCell ref="G118:G119"/>
    <mergeCell ref="H101:H103"/>
    <mergeCell ref="I101:I103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B101:B103"/>
    <mergeCell ref="C101:C103"/>
    <mergeCell ref="D101:D103"/>
    <mergeCell ref="E101:E103"/>
    <mergeCell ref="F101:F103"/>
    <mergeCell ref="G101:G103"/>
    <mergeCell ref="A1:I1"/>
    <mergeCell ref="H124:H126"/>
    <mergeCell ref="I124:I126"/>
    <mergeCell ref="H5:I5"/>
    <mergeCell ref="C3:C6"/>
    <mergeCell ref="B49:B52"/>
    <mergeCell ref="C49:C52"/>
    <mergeCell ref="F5:F6"/>
    <mergeCell ref="B124:B126"/>
    <mergeCell ref="C124:C126"/>
    <mergeCell ref="D124:D126"/>
    <mergeCell ref="E124:E126"/>
    <mergeCell ref="F124:F126"/>
    <mergeCell ref="G124:G126"/>
    <mergeCell ref="H118:H119"/>
    <mergeCell ref="I118:I119"/>
    <mergeCell ref="B121:B123"/>
    <mergeCell ref="C121:C123"/>
    <mergeCell ref="D121:D123"/>
    <mergeCell ref="E121:E123"/>
    <mergeCell ref="F121:F123"/>
    <mergeCell ref="G121:G123"/>
    <mergeCell ref="H121:H123"/>
    <mergeCell ref="I121:I123"/>
  </mergeCells>
  <pageMargins left="0.70866141732283472" right="0.70866141732283472" top="0.4" bottom="0.32" header="0.31496062992125984" footer="0.31496062992125984"/>
  <pageSetup paperSize="9" scale="80" fitToHeight="0" orientation="landscape" verticalDpi="0" r:id="rId1"/>
  <rowBreaks count="1" manualBreakCount="1">
    <brk id="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36"/>
  <sheetViews>
    <sheetView view="pageBreakPreview" topLeftCell="A100" zoomScale="60" zoomScaleNormal="100" workbookViewId="0">
      <selection sqref="A1:I136"/>
    </sheetView>
  </sheetViews>
  <sheetFormatPr defaultRowHeight="15" x14ac:dyDescent="0.25"/>
  <cols>
    <col min="1" max="1" width="47.28515625" customWidth="1"/>
    <col min="2" max="2" width="10.42578125" customWidth="1"/>
    <col min="3" max="3" width="14" customWidth="1"/>
    <col min="4" max="4" width="18.5703125" customWidth="1"/>
    <col min="5" max="5" width="15.85546875" customWidth="1"/>
    <col min="6" max="6" width="17.7109375" customWidth="1"/>
    <col min="7" max="7" width="13.85546875" customWidth="1"/>
    <col min="8" max="8" width="16.28515625" customWidth="1"/>
    <col min="9" max="9" width="9.28515625" customWidth="1"/>
  </cols>
  <sheetData>
    <row r="1" spans="1:9" ht="16.5" x14ac:dyDescent="0.25">
      <c r="A1" s="120" t="s">
        <v>204</v>
      </c>
      <c r="B1" s="120"/>
      <c r="C1" s="120"/>
      <c r="D1" s="120"/>
      <c r="E1" s="120"/>
      <c r="F1" s="120"/>
      <c r="G1" s="120"/>
      <c r="H1" s="120"/>
      <c r="I1" s="120"/>
    </row>
    <row r="3" spans="1:9" ht="75.75" customHeight="1" x14ac:dyDescent="0.25">
      <c r="A3" s="123" t="s">
        <v>0</v>
      </c>
      <c r="B3" s="123" t="s">
        <v>1</v>
      </c>
      <c r="C3" s="123" t="s">
        <v>116</v>
      </c>
      <c r="D3" s="123" t="s">
        <v>2</v>
      </c>
      <c r="E3" s="123"/>
      <c r="F3" s="123"/>
      <c r="G3" s="123"/>
      <c r="H3" s="123"/>
      <c r="I3" s="123"/>
    </row>
    <row r="4" spans="1:9" x14ac:dyDescent="0.25">
      <c r="A4" s="123"/>
      <c r="B4" s="123"/>
      <c r="C4" s="123"/>
      <c r="D4" s="123" t="s">
        <v>3</v>
      </c>
      <c r="E4" s="123" t="s">
        <v>4</v>
      </c>
      <c r="F4" s="123"/>
      <c r="G4" s="123"/>
      <c r="H4" s="123"/>
      <c r="I4" s="123"/>
    </row>
    <row r="5" spans="1:9" ht="96.75" customHeight="1" x14ac:dyDescent="0.25">
      <c r="A5" s="123"/>
      <c r="B5" s="123"/>
      <c r="C5" s="123"/>
      <c r="D5" s="123"/>
      <c r="E5" s="123" t="s">
        <v>5</v>
      </c>
      <c r="F5" s="123" t="s">
        <v>117</v>
      </c>
      <c r="G5" s="123" t="s">
        <v>6</v>
      </c>
      <c r="H5" s="123" t="s">
        <v>7</v>
      </c>
      <c r="I5" s="123"/>
    </row>
    <row r="6" spans="1:9" ht="31.5" customHeight="1" x14ac:dyDescent="0.25">
      <c r="A6" s="123"/>
      <c r="B6" s="123"/>
      <c r="C6" s="123"/>
      <c r="D6" s="123"/>
      <c r="E6" s="123"/>
      <c r="F6" s="123"/>
      <c r="G6" s="123"/>
      <c r="H6" s="57" t="s">
        <v>8</v>
      </c>
      <c r="I6" s="57" t="s">
        <v>9</v>
      </c>
    </row>
    <row r="7" spans="1:9" ht="15.75" thickBot="1" x14ac:dyDescent="0.3">
      <c r="A7" s="6">
        <v>1</v>
      </c>
      <c r="B7" s="59">
        <v>2</v>
      </c>
      <c r="C7" s="59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9" ht="15.75" thickBot="1" x14ac:dyDescent="0.3">
      <c r="A8" s="15" t="s">
        <v>119</v>
      </c>
      <c r="B8" s="16">
        <v>1</v>
      </c>
      <c r="C8" s="16" t="s">
        <v>10</v>
      </c>
      <c r="D8" s="63">
        <f>SUM(E8:H8)</f>
        <v>0</v>
      </c>
      <c r="E8" s="63">
        <v>0</v>
      </c>
      <c r="F8" s="63"/>
      <c r="G8" s="63"/>
      <c r="H8" s="63">
        <v>0</v>
      </c>
      <c r="I8" s="64"/>
    </row>
    <row r="9" spans="1:9" ht="15.75" thickBot="1" x14ac:dyDescent="0.3">
      <c r="A9" s="15" t="s">
        <v>120</v>
      </c>
      <c r="B9" s="16">
        <v>2</v>
      </c>
      <c r="C9" s="16" t="s">
        <v>10</v>
      </c>
      <c r="D9" s="63">
        <f t="shared" ref="D9:D10" si="0">SUM(E9:H9)</f>
        <v>0</v>
      </c>
      <c r="E9" s="65">
        <f>E8+E10-E39-E128-E133</f>
        <v>0</v>
      </c>
      <c r="F9" s="65">
        <f>F8+F10-F39-F128-F133</f>
        <v>0</v>
      </c>
      <c r="G9" s="65">
        <f>G8+G10-G39-G128-G133</f>
        <v>0</v>
      </c>
      <c r="H9" s="65">
        <f>H8+H10-H39-H128-H133</f>
        <v>0</v>
      </c>
      <c r="I9" s="64"/>
    </row>
    <row r="10" spans="1:9" ht="15.75" thickBot="1" x14ac:dyDescent="0.3">
      <c r="A10" s="15" t="s">
        <v>11</v>
      </c>
      <c r="B10" s="16">
        <v>1000</v>
      </c>
      <c r="C10" s="16" t="s">
        <v>12</v>
      </c>
      <c r="D10" s="63">
        <f t="shared" si="0"/>
        <v>26726952</v>
      </c>
      <c r="E10" s="66">
        <f>E12+E15+E21+E25+E28+E31+E34</f>
        <v>21378952</v>
      </c>
      <c r="F10" s="66">
        <f>F12+F15+F21+F25+F28+F31+F34</f>
        <v>4908000</v>
      </c>
      <c r="G10" s="66">
        <f>G12+G15+G21+G25+G28+G31+G34</f>
        <v>0</v>
      </c>
      <c r="H10" s="66">
        <f>H12+H15+H21+H25+H28+H31+H34</f>
        <v>440000</v>
      </c>
      <c r="I10" s="67"/>
    </row>
    <row r="11" spans="1:9" x14ac:dyDescent="0.25">
      <c r="A11" s="12" t="s">
        <v>13</v>
      </c>
      <c r="B11" s="13" t="s">
        <v>10</v>
      </c>
      <c r="C11" s="14"/>
      <c r="D11" s="68"/>
      <c r="E11" s="68"/>
      <c r="F11" s="68"/>
      <c r="G11" s="68"/>
      <c r="H11" s="68"/>
      <c r="I11" s="68"/>
    </row>
    <row r="12" spans="1:9" x14ac:dyDescent="0.25">
      <c r="A12" s="2" t="s">
        <v>14</v>
      </c>
      <c r="B12" s="58">
        <v>1100</v>
      </c>
      <c r="C12" s="58">
        <v>120</v>
      </c>
      <c r="D12" s="69">
        <f>SUM(E12:H12)</f>
        <v>0</v>
      </c>
      <c r="E12" s="70">
        <f>E14</f>
        <v>0</v>
      </c>
      <c r="F12" s="70">
        <f t="shared" ref="F12:H12" si="1">F14</f>
        <v>0</v>
      </c>
      <c r="G12" s="70">
        <f t="shared" si="1"/>
        <v>0</v>
      </c>
      <c r="H12" s="70">
        <f t="shared" si="1"/>
        <v>0</v>
      </c>
      <c r="I12" s="71"/>
    </row>
    <row r="13" spans="1:9" x14ac:dyDescent="0.25">
      <c r="A13" s="5" t="s">
        <v>15</v>
      </c>
      <c r="B13" s="58" t="s">
        <v>10</v>
      </c>
      <c r="C13" s="2"/>
      <c r="D13" s="69"/>
      <c r="E13" s="69"/>
      <c r="F13" s="69"/>
      <c r="G13" s="69"/>
      <c r="H13" s="69"/>
      <c r="I13" s="69"/>
    </row>
    <row r="14" spans="1:9" x14ac:dyDescent="0.25">
      <c r="A14" s="2" t="s">
        <v>194</v>
      </c>
      <c r="B14" s="58">
        <v>1110</v>
      </c>
      <c r="C14" s="2"/>
      <c r="D14" s="69">
        <f t="shared" ref="D14" si="2">SUM(E14:H14)</f>
        <v>0</v>
      </c>
      <c r="E14" s="69"/>
      <c r="F14" s="69"/>
      <c r="G14" s="69"/>
      <c r="H14" s="69"/>
      <c r="I14" s="69"/>
    </row>
    <row r="15" spans="1:9" x14ac:dyDescent="0.25">
      <c r="A15" s="7" t="s">
        <v>16</v>
      </c>
      <c r="B15" s="124">
        <v>1200</v>
      </c>
      <c r="C15" s="124">
        <v>130</v>
      </c>
      <c r="D15" s="132">
        <f>SUM(E15:H16)</f>
        <v>21818952</v>
      </c>
      <c r="E15" s="132">
        <f t="shared" ref="E15" si="3">E20+E19</f>
        <v>21378952</v>
      </c>
      <c r="F15" s="132">
        <f t="shared" ref="F15:G15" si="4">F20+F19</f>
        <v>0</v>
      </c>
      <c r="G15" s="132">
        <f t="shared" si="4"/>
        <v>0</v>
      </c>
      <c r="H15" s="132">
        <f>H18</f>
        <v>440000</v>
      </c>
      <c r="I15" s="132"/>
    </row>
    <row r="16" spans="1:9" x14ac:dyDescent="0.25">
      <c r="A16" s="7" t="s">
        <v>17</v>
      </c>
      <c r="B16" s="124"/>
      <c r="C16" s="124"/>
      <c r="D16" s="132"/>
      <c r="E16" s="132"/>
      <c r="F16" s="132"/>
      <c r="G16" s="132"/>
      <c r="H16" s="132"/>
      <c r="I16" s="132"/>
    </row>
    <row r="17" spans="1:9" x14ac:dyDescent="0.25">
      <c r="A17" s="5" t="s">
        <v>15</v>
      </c>
      <c r="B17" s="58" t="s">
        <v>127</v>
      </c>
      <c r="C17" s="2"/>
      <c r="D17" s="69"/>
      <c r="E17" s="69"/>
      <c r="F17" s="69"/>
      <c r="G17" s="69"/>
      <c r="H17" s="69"/>
      <c r="I17" s="69"/>
    </row>
    <row r="18" spans="1:9" x14ac:dyDescent="0.25">
      <c r="A18" s="5" t="s">
        <v>202</v>
      </c>
      <c r="B18" s="60"/>
      <c r="C18" s="2">
        <v>131</v>
      </c>
      <c r="D18" s="101">
        <f t="shared" ref="D18" si="5">SUM(E18:H18)</f>
        <v>440000</v>
      </c>
      <c r="E18" s="72"/>
      <c r="F18" s="72"/>
      <c r="G18" s="72"/>
      <c r="H18" s="72">
        <v>440000</v>
      </c>
      <c r="I18" s="72"/>
    </row>
    <row r="19" spans="1:9" ht="30" x14ac:dyDescent="0.25">
      <c r="A19" s="5" t="s">
        <v>193</v>
      </c>
      <c r="B19" s="58"/>
      <c r="C19" s="2"/>
      <c r="D19" s="69"/>
      <c r="E19" s="69"/>
      <c r="F19" s="69"/>
      <c r="G19" s="69"/>
      <c r="H19" s="69"/>
      <c r="I19" s="69"/>
    </row>
    <row r="20" spans="1:9" x14ac:dyDescent="0.25">
      <c r="A20" s="2" t="s">
        <v>186</v>
      </c>
      <c r="B20" s="58">
        <v>1210</v>
      </c>
      <c r="C20" s="2">
        <v>130</v>
      </c>
      <c r="D20" s="69">
        <f t="shared" ref="D20" si="6">SUM(E20:H20)</f>
        <v>21378952</v>
      </c>
      <c r="E20" s="69">
        <v>21378952</v>
      </c>
      <c r="F20" s="69"/>
      <c r="G20" s="69"/>
      <c r="H20" s="69"/>
      <c r="I20" s="69"/>
    </row>
    <row r="21" spans="1:9" x14ac:dyDescent="0.25">
      <c r="A21" s="7" t="s">
        <v>19</v>
      </c>
      <c r="B21" s="124">
        <v>1300</v>
      </c>
      <c r="C21" s="124">
        <v>140</v>
      </c>
      <c r="D21" s="132">
        <f>SUM(E21:H22)</f>
        <v>0</v>
      </c>
      <c r="E21" s="134">
        <f>E24</f>
        <v>0</v>
      </c>
      <c r="F21" s="134">
        <f t="shared" ref="F21:H21" si="7">F24</f>
        <v>0</v>
      </c>
      <c r="G21" s="134">
        <f t="shared" si="7"/>
        <v>0</v>
      </c>
      <c r="H21" s="134">
        <f t="shared" si="7"/>
        <v>0</v>
      </c>
      <c r="I21" s="136"/>
    </row>
    <row r="22" spans="1:9" x14ac:dyDescent="0.25">
      <c r="A22" s="7" t="s">
        <v>20</v>
      </c>
      <c r="B22" s="124"/>
      <c r="C22" s="124"/>
      <c r="D22" s="132"/>
      <c r="E22" s="134"/>
      <c r="F22" s="134"/>
      <c r="G22" s="134"/>
      <c r="H22" s="134"/>
      <c r="I22" s="136"/>
    </row>
    <row r="23" spans="1:9" x14ac:dyDescent="0.25">
      <c r="A23" s="2" t="s">
        <v>21</v>
      </c>
      <c r="B23" s="58" t="s">
        <v>10</v>
      </c>
      <c r="C23" s="2"/>
      <c r="D23" s="69"/>
      <c r="E23" s="70"/>
      <c r="F23" s="71"/>
      <c r="G23" s="71"/>
      <c r="H23" s="69"/>
      <c r="I23" s="71"/>
    </row>
    <row r="24" spans="1:9" x14ac:dyDescent="0.25">
      <c r="A24" s="2" t="s">
        <v>22</v>
      </c>
      <c r="B24" s="58">
        <v>1310</v>
      </c>
      <c r="C24" s="2"/>
      <c r="D24" s="69">
        <f t="shared" ref="D24:D33" si="8">SUM(E24:H24)</f>
        <v>0</v>
      </c>
      <c r="E24" s="70"/>
      <c r="F24" s="71"/>
      <c r="G24" s="71"/>
      <c r="H24" s="69"/>
      <c r="I24" s="71"/>
    </row>
    <row r="25" spans="1:9" x14ac:dyDescent="0.25">
      <c r="A25" s="2" t="s">
        <v>23</v>
      </c>
      <c r="B25" s="58">
        <v>1400</v>
      </c>
      <c r="C25" s="58">
        <v>150</v>
      </c>
      <c r="D25" s="69">
        <f t="shared" si="8"/>
        <v>0</v>
      </c>
      <c r="E25" s="70">
        <f>E27</f>
        <v>0</v>
      </c>
      <c r="F25" s="70">
        <f t="shared" ref="F25:H25" si="9">F27</f>
        <v>0</v>
      </c>
      <c r="G25" s="70">
        <f t="shared" si="9"/>
        <v>0</v>
      </c>
      <c r="H25" s="70">
        <f t="shared" si="9"/>
        <v>0</v>
      </c>
      <c r="I25" s="71"/>
    </row>
    <row r="26" spans="1:9" x14ac:dyDescent="0.25">
      <c r="A26" s="2" t="s">
        <v>21</v>
      </c>
      <c r="B26" s="58" t="s">
        <v>10</v>
      </c>
      <c r="C26" s="2"/>
      <c r="D26" s="69"/>
      <c r="E26" s="70"/>
      <c r="F26" s="70"/>
      <c r="G26" s="70"/>
      <c r="H26" s="70"/>
      <c r="I26" s="71"/>
    </row>
    <row r="27" spans="1:9" x14ac:dyDescent="0.25">
      <c r="A27" s="2" t="s">
        <v>24</v>
      </c>
      <c r="B27" s="58">
        <v>1410</v>
      </c>
      <c r="C27" s="2"/>
      <c r="D27" s="69">
        <f t="shared" si="8"/>
        <v>0</v>
      </c>
      <c r="E27" s="70"/>
      <c r="F27" s="70"/>
      <c r="G27" s="70"/>
      <c r="H27" s="70"/>
      <c r="I27" s="71"/>
    </row>
    <row r="28" spans="1:9" x14ac:dyDescent="0.25">
      <c r="A28" s="2" t="s">
        <v>25</v>
      </c>
      <c r="B28" s="58">
        <v>1500</v>
      </c>
      <c r="C28" s="58">
        <v>150</v>
      </c>
      <c r="D28" s="69">
        <f t="shared" si="8"/>
        <v>4908000</v>
      </c>
      <c r="E28" s="70">
        <f>E30</f>
        <v>0</v>
      </c>
      <c r="F28" s="70">
        <f t="shared" ref="F28:H28" si="10">F30</f>
        <v>4908000</v>
      </c>
      <c r="G28" s="70">
        <f t="shared" si="10"/>
        <v>0</v>
      </c>
      <c r="H28" s="70">
        <f t="shared" si="10"/>
        <v>0</v>
      </c>
      <c r="I28" s="69"/>
    </row>
    <row r="29" spans="1:9" x14ac:dyDescent="0.25">
      <c r="A29" s="2" t="s">
        <v>21</v>
      </c>
      <c r="B29" s="58" t="s">
        <v>10</v>
      </c>
      <c r="C29" s="2"/>
      <c r="D29" s="69"/>
      <c r="E29" s="70"/>
      <c r="F29" s="70"/>
      <c r="G29" s="70"/>
      <c r="H29" s="70"/>
      <c r="I29" s="69"/>
    </row>
    <row r="30" spans="1:9" x14ac:dyDescent="0.25">
      <c r="A30" s="2" t="s">
        <v>192</v>
      </c>
      <c r="B30" s="58">
        <v>1510</v>
      </c>
      <c r="C30" s="2">
        <v>150</v>
      </c>
      <c r="D30" s="69">
        <f t="shared" si="8"/>
        <v>4908000</v>
      </c>
      <c r="E30" s="70"/>
      <c r="F30" s="70">
        <v>4908000</v>
      </c>
      <c r="G30" s="70"/>
      <c r="H30" s="70"/>
      <c r="I30" s="69"/>
    </row>
    <row r="31" spans="1:9" x14ac:dyDescent="0.25">
      <c r="A31" s="2" t="s">
        <v>26</v>
      </c>
      <c r="B31" s="58">
        <v>1900</v>
      </c>
      <c r="C31" s="58"/>
      <c r="D31" s="70">
        <f>SUM(D32:D33)</f>
        <v>0</v>
      </c>
      <c r="E31" s="70">
        <f>SUM(E32:E33)</f>
        <v>0</v>
      </c>
      <c r="F31" s="70">
        <f>SUM(F32:F33)</f>
        <v>0</v>
      </c>
      <c r="G31" s="70">
        <f>SUM(G32:G33)</f>
        <v>0</v>
      </c>
      <c r="H31" s="70">
        <f>SUM(H32:H33)</f>
        <v>0</v>
      </c>
      <c r="I31" s="71"/>
    </row>
    <row r="32" spans="1:9" x14ac:dyDescent="0.25">
      <c r="A32" s="5" t="s">
        <v>27</v>
      </c>
      <c r="B32" s="58" t="s">
        <v>10</v>
      </c>
      <c r="C32" s="2"/>
      <c r="D32" s="69"/>
      <c r="E32" s="69"/>
      <c r="F32" s="69"/>
      <c r="G32" s="69"/>
      <c r="H32" s="69"/>
      <c r="I32" s="69"/>
    </row>
    <row r="33" spans="1:9" x14ac:dyDescent="0.25">
      <c r="A33" s="2" t="s">
        <v>195</v>
      </c>
      <c r="B33" s="58"/>
      <c r="C33" s="2">
        <v>440</v>
      </c>
      <c r="D33" s="69">
        <f t="shared" si="8"/>
        <v>0</v>
      </c>
      <c r="E33" s="69"/>
      <c r="F33" s="69"/>
      <c r="G33" s="69"/>
      <c r="H33" s="69"/>
      <c r="I33" s="69"/>
    </row>
    <row r="34" spans="1:9" x14ac:dyDescent="0.25">
      <c r="A34" s="2" t="s">
        <v>126</v>
      </c>
      <c r="B34" s="58">
        <v>1980</v>
      </c>
      <c r="C34" s="58" t="s">
        <v>10</v>
      </c>
      <c r="D34" s="69"/>
      <c r="E34" s="69">
        <f>E35</f>
        <v>0</v>
      </c>
      <c r="F34" s="69">
        <f t="shared" ref="F34:H34" si="11">F35</f>
        <v>0</v>
      </c>
      <c r="G34" s="69">
        <f t="shared" si="11"/>
        <v>0</v>
      </c>
      <c r="H34" s="69">
        <f t="shared" si="11"/>
        <v>0</v>
      </c>
      <c r="I34" s="69"/>
    </row>
    <row r="35" spans="1:9" x14ac:dyDescent="0.25">
      <c r="A35" s="7" t="s">
        <v>29</v>
      </c>
      <c r="B35" s="124">
        <v>1981</v>
      </c>
      <c r="C35" s="124">
        <v>510</v>
      </c>
      <c r="D35" s="132">
        <f>SUM(E35:H38)</f>
        <v>0</v>
      </c>
      <c r="E35" s="132">
        <f t="shared" ref="E35:H35" si="12">SUM(F35:I38)</f>
        <v>0</v>
      </c>
      <c r="F35" s="132">
        <f t="shared" si="12"/>
        <v>0</v>
      </c>
      <c r="G35" s="132">
        <f t="shared" si="12"/>
        <v>0</v>
      </c>
      <c r="H35" s="132">
        <f t="shared" si="12"/>
        <v>0</v>
      </c>
      <c r="I35" s="132"/>
    </row>
    <row r="36" spans="1:9" x14ac:dyDescent="0.25">
      <c r="A36" s="7" t="s">
        <v>30</v>
      </c>
      <c r="B36" s="124"/>
      <c r="C36" s="124"/>
      <c r="D36" s="132"/>
      <c r="E36" s="132"/>
      <c r="F36" s="132"/>
      <c r="G36" s="132"/>
      <c r="H36" s="132"/>
      <c r="I36" s="132"/>
    </row>
    <row r="37" spans="1:9" x14ac:dyDescent="0.25">
      <c r="A37" s="7" t="s">
        <v>31</v>
      </c>
      <c r="B37" s="124"/>
      <c r="C37" s="124"/>
      <c r="D37" s="132"/>
      <c r="E37" s="132"/>
      <c r="F37" s="132"/>
      <c r="G37" s="132"/>
      <c r="H37" s="132"/>
      <c r="I37" s="132"/>
    </row>
    <row r="38" spans="1:9" ht="15.75" thickBot="1" x14ac:dyDescent="0.3">
      <c r="A38" s="7" t="s">
        <v>32</v>
      </c>
      <c r="B38" s="125"/>
      <c r="C38" s="125"/>
      <c r="D38" s="133"/>
      <c r="E38" s="133"/>
      <c r="F38" s="133"/>
      <c r="G38" s="133"/>
      <c r="H38" s="133"/>
      <c r="I38" s="133"/>
    </row>
    <row r="39" spans="1:9" ht="16.5" thickBot="1" x14ac:dyDescent="0.3">
      <c r="A39" s="15" t="s">
        <v>33</v>
      </c>
      <c r="B39" s="16">
        <v>2000</v>
      </c>
      <c r="C39" s="16" t="s">
        <v>10</v>
      </c>
      <c r="D39" s="66">
        <f t="shared" ref="D39" si="13">SUM(E39:H39)</f>
        <v>26725952</v>
      </c>
      <c r="E39" s="66">
        <f>E41+E56+E78+E87+E91+E97</f>
        <v>21378952</v>
      </c>
      <c r="F39" s="66">
        <f t="shared" ref="F39:H39" si="14">F41+F56+F78+F87+F91+F97</f>
        <v>4908000</v>
      </c>
      <c r="G39" s="66">
        <f t="shared" si="14"/>
        <v>0</v>
      </c>
      <c r="H39" s="66">
        <f t="shared" si="14"/>
        <v>439000</v>
      </c>
      <c r="I39" s="73"/>
    </row>
    <row r="40" spans="1:9" ht="15.75" x14ac:dyDescent="0.25">
      <c r="A40" s="12" t="s">
        <v>34</v>
      </c>
      <c r="B40" s="13" t="s">
        <v>10</v>
      </c>
      <c r="C40" s="14" t="s">
        <v>10</v>
      </c>
      <c r="D40" s="68"/>
      <c r="E40" s="68"/>
      <c r="F40" s="68"/>
      <c r="G40" s="74"/>
      <c r="H40" s="74"/>
      <c r="I40" s="74"/>
    </row>
    <row r="41" spans="1:9" ht="15.75" x14ac:dyDescent="0.25">
      <c r="A41" s="2" t="s">
        <v>35</v>
      </c>
      <c r="B41" s="58">
        <v>2100</v>
      </c>
      <c r="C41" s="2" t="s">
        <v>36</v>
      </c>
      <c r="D41" s="69">
        <f t="shared" ref="D41:D43" si="15">SUM(E41:H41)</f>
        <v>17856619</v>
      </c>
      <c r="E41" s="69">
        <f>E43+E44+E49</f>
        <v>17856619</v>
      </c>
      <c r="F41" s="95">
        <f t="shared" ref="F41:H41" si="16">F43+F44+F49</f>
        <v>0</v>
      </c>
      <c r="G41" s="95">
        <f t="shared" si="16"/>
        <v>0</v>
      </c>
      <c r="H41" s="95">
        <f t="shared" si="16"/>
        <v>0</v>
      </c>
      <c r="I41" s="75"/>
    </row>
    <row r="42" spans="1:9" ht="15.75" x14ac:dyDescent="0.25">
      <c r="A42" s="2" t="s">
        <v>37</v>
      </c>
      <c r="B42" s="58" t="s">
        <v>10</v>
      </c>
      <c r="C42" s="2"/>
      <c r="D42" s="69"/>
      <c r="E42" s="69"/>
      <c r="F42" s="69"/>
      <c r="G42" s="75"/>
      <c r="H42" s="75"/>
      <c r="I42" s="75"/>
    </row>
    <row r="43" spans="1:9" ht="15.75" x14ac:dyDescent="0.25">
      <c r="A43" s="2" t="s">
        <v>38</v>
      </c>
      <c r="B43" s="58">
        <v>2110</v>
      </c>
      <c r="C43" s="58">
        <v>111</v>
      </c>
      <c r="D43" s="69">
        <f t="shared" si="15"/>
        <v>13699400</v>
      </c>
      <c r="E43" s="69">
        <v>13699400</v>
      </c>
      <c r="F43" s="69"/>
      <c r="G43" s="75"/>
      <c r="H43" s="75"/>
      <c r="I43" s="75"/>
    </row>
    <row r="44" spans="1:9" x14ac:dyDescent="0.25">
      <c r="A44" s="7" t="s">
        <v>39</v>
      </c>
      <c r="B44" s="124">
        <v>2120</v>
      </c>
      <c r="C44" s="124">
        <v>112</v>
      </c>
      <c r="D44" s="132">
        <f>SUM(E44:H45)</f>
        <v>20000</v>
      </c>
      <c r="E44" s="132">
        <v>20000</v>
      </c>
      <c r="F44" s="132"/>
      <c r="G44" s="121"/>
      <c r="H44" s="121"/>
      <c r="I44" s="121"/>
    </row>
    <row r="45" spans="1:9" x14ac:dyDescent="0.25">
      <c r="A45" s="7" t="s">
        <v>40</v>
      </c>
      <c r="B45" s="124"/>
      <c r="C45" s="124"/>
      <c r="D45" s="132"/>
      <c r="E45" s="132"/>
      <c r="F45" s="132"/>
      <c r="G45" s="121"/>
      <c r="H45" s="121"/>
      <c r="I45" s="121"/>
    </row>
    <row r="46" spans="1:9" ht="30" x14ac:dyDescent="0.25">
      <c r="A46" s="8" t="s">
        <v>41</v>
      </c>
      <c r="B46" s="124">
        <v>2130</v>
      </c>
      <c r="C46" s="124">
        <v>113</v>
      </c>
      <c r="D46" s="132">
        <f>SUM(E46:H48)</f>
        <v>0</v>
      </c>
      <c r="E46" s="132"/>
      <c r="F46" s="132"/>
      <c r="G46" s="121"/>
      <c r="H46" s="121"/>
      <c r="I46" s="121"/>
    </row>
    <row r="47" spans="1:9" ht="30" x14ac:dyDescent="0.25">
      <c r="A47" s="9" t="s">
        <v>42</v>
      </c>
      <c r="B47" s="124"/>
      <c r="C47" s="124"/>
      <c r="D47" s="132"/>
      <c r="E47" s="132"/>
      <c r="F47" s="132"/>
      <c r="G47" s="121"/>
      <c r="H47" s="121"/>
      <c r="I47" s="121"/>
    </row>
    <row r="48" spans="1:9" x14ac:dyDescent="0.25">
      <c r="A48" s="10" t="s">
        <v>43</v>
      </c>
      <c r="B48" s="124"/>
      <c r="C48" s="124"/>
      <c r="D48" s="132"/>
      <c r="E48" s="132"/>
      <c r="F48" s="132"/>
      <c r="G48" s="121"/>
      <c r="H48" s="121"/>
      <c r="I48" s="121"/>
    </row>
    <row r="49" spans="1:9" ht="15" customHeight="1" x14ac:dyDescent="0.25">
      <c r="A49" s="8" t="s">
        <v>44</v>
      </c>
      <c r="B49" s="124">
        <v>2140</v>
      </c>
      <c r="C49" s="124">
        <v>119</v>
      </c>
      <c r="D49" s="132">
        <f>SUM(E49:H52)</f>
        <v>4137219</v>
      </c>
      <c r="E49" s="132">
        <f>SUM(E54:E55)</f>
        <v>4137219</v>
      </c>
      <c r="F49" s="132">
        <f t="shared" ref="F49:H49" si="17">SUM(F54:F55)</f>
        <v>0</v>
      </c>
      <c r="G49" s="132">
        <f t="shared" si="17"/>
        <v>0</v>
      </c>
      <c r="H49" s="132">
        <f t="shared" si="17"/>
        <v>0</v>
      </c>
      <c r="I49" s="121"/>
    </row>
    <row r="50" spans="1:9" ht="15" customHeight="1" x14ac:dyDescent="0.25">
      <c r="A50" s="9" t="s">
        <v>45</v>
      </c>
      <c r="B50" s="124"/>
      <c r="C50" s="124"/>
      <c r="D50" s="132"/>
      <c r="E50" s="132"/>
      <c r="F50" s="132"/>
      <c r="G50" s="132"/>
      <c r="H50" s="132"/>
      <c r="I50" s="121"/>
    </row>
    <row r="51" spans="1:9" ht="15" customHeight="1" x14ac:dyDescent="0.25">
      <c r="A51" s="9" t="s">
        <v>46</v>
      </c>
      <c r="B51" s="124"/>
      <c r="C51" s="124"/>
      <c r="D51" s="132"/>
      <c r="E51" s="132"/>
      <c r="F51" s="132"/>
      <c r="G51" s="132"/>
      <c r="H51" s="132"/>
      <c r="I51" s="121"/>
    </row>
    <row r="52" spans="1:9" ht="15" customHeight="1" x14ac:dyDescent="0.25">
      <c r="A52" s="10" t="s">
        <v>47</v>
      </c>
      <c r="B52" s="124"/>
      <c r="C52" s="124"/>
      <c r="D52" s="132"/>
      <c r="E52" s="132"/>
      <c r="F52" s="132"/>
      <c r="G52" s="132"/>
      <c r="H52" s="132"/>
      <c r="I52" s="121"/>
    </row>
    <row r="53" spans="1:9" ht="15.75" x14ac:dyDescent="0.25">
      <c r="A53" s="2" t="s">
        <v>48</v>
      </c>
      <c r="B53" s="58" t="s">
        <v>10</v>
      </c>
      <c r="C53" s="58"/>
      <c r="D53" s="69"/>
      <c r="E53" s="69"/>
      <c r="F53" s="69"/>
      <c r="G53" s="75"/>
      <c r="H53" s="75"/>
      <c r="I53" s="75"/>
    </row>
    <row r="54" spans="1:9" ht="15.75" x14ac:dyDescent="0.25">
      <c r="A54" s="2" t="s">
        <v>49</v>
      </c>
      <c r="B54" s="58">
        <v>2141</v>
      </c>
      <c r="C54" s="58">
        <v>119</v>
      </c>
      <c r="D54" s="69">
        <f t="shared" ref="D54:D55" si="18">SUM(E54:H54)</f>
        <v>4137219</v>
      </c>
      <c r="E54" s="69">
        <v>4137219</v>
      </c>
      <c r="F54" s="69"/>
      <c r="G54" s="75"/>
      <c r="H54" s="75"/>
      <c r="I54" s="75"/>
    </row>
    <row r="55" spans="1:9" ht="15.75" x14ac:dyDescent="0.25">
      <c r="A55" s="2" t="s">
        <v>50</v>
      </c>
      <c r="B55" s="58">
        <v>2142</v>
      </c>
      <c r="C55" s="58">
        <v>119</v>
      </c>
      <c r="D55" s="69">
        <f t="shared" si="18"/>
        <v>0</v>
      </c>
      <c r="E55" s="69"/>
      <c r="F55" s="69"/>
      <c r="G55" s="75"/>
      <c r="H55" s="75"/>
      <c r="I55" s="75"/>
    </row>
    <row r="56" spans="1:9" ht="30" x14ac:dyDescent="0.25">
      <c r="A56" s="2" t="s">
        <v>51</v>
      </c>
      <c r="B56" s="58">
        <v>2200</v>
      </c>
      <c r="C56" s="58">
        <v>300</v>
      </c>
      <c r="D56" s="69">
        <f>SUM(E56:H56)</f>
        <v>0</v>
      </c>
      <c r="E56" s="69">
        <f>E58</f>
        <v>0</v>
      </c>
      <c r="F56" s="69"/>
      <c r="G56" s="69">
        <f t="shared" ref="G56:H56" si="19">G58</f>
        <v>0</v>
      </c>
      <c r="H56" s="69">
        <f t="shared" si="19"/>
        <v>0</v>
      </c>
      <c r="I56" s="75"/>
    </row>
    <row r="57" spans="1:9" ht="15.75" x14ac:dyDescent="0.25">
      <c r="A57" s="5" t="s">
        <v>21</v>
      </c>
      <c r="B57" s="58" t="s">
        <v>10</v>
      </c>
      <c r="C57" s="58"/>
      <c r="D57" s="69"/>
      <c r="E57" s="69"/>
      <c r="F57" s="69"/>
      <c r="G57" s="75"/>
      <c r="H57" s="75"/>
      <c r="I57" s="75"/>
    </row>
    <row r="58" spans="1:9" ht="15" customHeight="1" x14ac:dyDescent="0.25">
      <c r="A58" s="8" t="s">
        <v>52</v>
      </c>
      <c r="B58" s="124">
        <v>2210</v>
      </c>
      <c r="C58" s="124">
        <v>320</v>
      </c>
      <c r="D58" s="132">
        <f>SUM(E58:H60)</f>
        <v>0</v>
      </c>
      <c r="E58" s="132">
        <f>SUM(E61:E77)</f>
        <v>0</v>
      </c>
      <c r="F58" s="132">
        <f t="shared" ref="F58:H58" si="20">SUM(F61:F77)</f>
        <v>0</v>
      </c>
      <c r="G58" s="132">
        <f t="shared" si="20"/>
        <v>0</v>
      </c>
      <c r="H58" s="132">
        <f t="shared" si="20"/>
        <v>0</v>
      </c>
      <c r="I58" s="121"/>
    </row>
    <row r="59" spans="1:9" ht="15" customHeight="1" x14ac:dyDescent="0.25">
      <c r="A59" s="9" t="s">
        <v>53</v>
      </c>
      <c r="B59" s="124"/>
      <c r="C59" s="124"/>
      <c r="D59" s="132"/>
      <c r="E59" s="132"/>
      <c r="F59" s="132"/>
      <c r="G59" s="132"/>
      <c r="H59" s="132"/>
      <c r="I59" s="121"/>
    </row>
    <row r="60" spans="1:9" ht="15" customHeight="1" x14ac:dyDescent="0.25">
      <c r="A60" s="10" t="s">
        <v>54</v>
      </c>
      <c r="B60" s="124"/>
      <c r="C60" s="124"/>
      <c r="D60" s="132"/>
      <c r="E60" s="132"/>
      <c r="F60" s="132"/>
      <c r="G60" s="132"/>
      <c r="H60" s="132"/>
      <c r="I60" s="121"/>
    </row>
    <row r="61" spans="1:9" x14ac:dyDescent="0.25">
      <c r="A61" s="7" t="s">
        <v>55</v>
      </c>
      <c r="B61" s="124">
        <v>2211</v>
      </c>
      <c r="C61" s="124">
        <v>321</v>
      </c>
      <c r="D61" s="132">
        <f>SUM(E61:H64)</f>
        <v>0</v>
      </c>
      <c r="E61" s="132"/>
      <c r="F61" s="132"/>
      <c r="G61" s="121"/>
      <c r="H61" s="121"/>
      <c r="I61" s="121"/>
    </row>
    <row r="62" spans="1:9" x14ac:dyDescent="0.25">
      <c r="A62" s="7" t="s">
        <v>56</v>
      </c>
      <c r="B62" s="124"/>
      <c r="C62" s="124"/>
      <c r="D62" s="132"/>
      <c r="E62" s="132"/>
      <c r="F62" s="132"/>
      <c r="G62" s="121"/>
      <c r="H62" s="121"/>
      <c r="I62" s="121"/>
    </row>
    <row r="63" spans="1:9" ht="30" x14ac:dyDescent="0.25">
      <c r="A63" s="7" t="s">
        <v>57</v>
      </c>
      <c r="B63" s="124"/>
      <c r="C63" s="124"/>
      <c r="D63" s="132"/>
      <c r="E63" s="132"/>
      <c r="F63" s="132"/>
      <c r="G63" s="121"/>
      <c r="H63" s="121"/>
      <c r="I63" s="121"/>
    </row>
    <row r="64" spans="1:9" x14ac:dyDescent="0.25">
      <c r="A64" s="7" t="s">
        <v>58</v>
      </c>
      <c r="B64" s="124"/>
      <c r="C64" s="124"/>
      <c r="D64" s="132"/>
      <c r="E64" s="132"/>
      <c r="F64" s="132"/>
      <c r="G64" s="121"/>
      <c r="H64" s="121"/>
      <c r="I64" s="121"/>
    </row>
    <row r="65" spans="1:9" ht="30" x14ac:dyDescent="0.25">
      <c r="A65" s="8" t="s">
        <v>59</v>
      </c>
      <c r="B65" s="124">
        <v>2220</v>
      </c>
      <c r="C65" s="124">
        <v>340</v>
      </c>
      <c r="D65" s="132">
        <f>SUM(E65:H68)</f>
        <v>0</v>
      </c>
      <c r="E65" s="132"/>
      <c r="F65" s="132"/>
      <c r="G65" s="121"/>
      <c r="H65" s="121"/>
      <c r="I65" s="121"/>
    </row>
    <row r="66" spans="1:9" x14ac:dyDescent="0.25">
      <c r="A66" s="9" t="s">
        <v>60</v>
      </c>
      <c r="B66" s="124"/>
      <c r="C66" s="124"/>
      <c r="D66" s="132"/>
      <c r="E66" s="132"/>
      <c r="F66" s="132"/>
      <c r="G66" s="121"/>
      <c r="H66" s="121"/>
      <c r="I66" s="121"/>
    </row>
    <row r="67" spans="1:9" x14ac:dyDescent="0.25">
      <c r="A67" s="9" t="s">
        <v>61</v>
      </c>
      <c r="B67" s="124"/>
      <c r="C67" s="124"/>
      <c r="D67" s="132"/>
      <c r="E67" s="132"/>
      <c r="F67" s="132"/>
      <c r="G67" s="121"/>
      <c r="H67" s="121"/>
      <c r="I67" s="121"/>
    </row>
    <row r="68" spans="1:9" x14ac:dyDescent="0.25">
      <c r="A68" s="10" t="s">
        <v>62</v>
      </c>
      <c r="B68" s="124"/>
      <c r="C68" s="124"/>
      <c r="D68" s="132"/>
      <c r="E68" s="132"/>
      <c r="F68" s="132"/>
      <c r="G68" s="121"/>
      <c r="H68" s="121"/>
      <c r="I68" s="121"/>
    </row>
    <row r="69" spans="1:9" x14ac:dyDescent="0.25">
      <c r="A69" s="8" t="s">
        <v>63</v>
      </c>
      <c r="B69" s="124">
        <v>2230</v>
      </c>
      <c r="C69" s="124">
        <v>350</v>
      </c>
      <c r="D69" s="132">
        <f>SUM(E69:H74)</f>
        <v>0</v>
      </c>
      <c r="E69" s="132"/>
      <c r="F69" s="132"/>
      <c r="G69" s="121"/>
      <c r="H69" s="121"/>
      <c r="I69" s="121"/>
    </row>
    <row r="70" spans="1:9" x14ac:dyDescent="0.25">
      <c r="A70" s="9" t="s">
        <v>64</v>
      </c>
      <c r="B70" s="124"/>
      <c r="C70" s="124"/>
      <c r="D70" s="132"/>
      <c r="E70" s="132"/>
      <c r="F70" s="132"/>
      <c r="G70" s="121"/>
      <c r="H70" s="121"/>
      <c r="I70" s="121"/>
    </row>
    <row r="71" spans="1:9" ht="30" x14ac:dyDescent="0.25">
      <c r="A71" s="9" t="s">
        <v>65</v>
      </c>
      <c r="B71" s="124"/>
      <c r="C71" s="124"/>
      <c r="D71" s="132"/>
      <c r="E71" s="132"/>
      <c r="F71" s="132"/>
      <c r="G71" s="121"/>
      <c r="H71" s="121"/>
      <c r="I71" s="121"/>
    </row>
    <row r="72" spans="1:9" x14ac:dyDescent="0.25">
      <c r="A72" s="9" t="s">
        <v>66</v>
      </c>
      <c r="B72" s="124"/>
      <c r="C72" s="124"/>
      <c r="D72" s="132"/>
      <c r="E72" s="132"/>
      <c r="F72" s="132"/>
      <c r="G72" s="121"/>
      <c r="H72" s="121"/>
      <c r="I72" s="121"/>
    </row>
    <row r="73" spans="1:9" x14ac:dyDescent="0.25">
      <c r="A73" s="9" t="s">
        <v>67</v>
      </c>
      <c r="B73" s="124"/>
      <c r="C73" s="124"/>
      <c r="D73" s="132"/>
      <c r="E73" s="132"/>
      <c r="F73" s="132"/>
      <c r="G73" s="121"/>
      <c r="H73" s="121"/>
      <c r="I73" s="121"/>
    </row>
    <row r="74" spans="1:9" x14ac:dyDescent="0.25">
      <c r="A74" s="10" t="s">
        <v>68</v>
      </c>
      <c r="B74" s="124"/>
      <c r="C74" s="124"/>
      <c r="D74" s="132"/>
      <c r="E74" s="132"/>
      <c r="F74" s="132"/>
      <c r="G74" s="121"/>
      <c r="H74" s="121"/>
      <c r="I74" s="121"/>
    </row>
    <row r="75" spans="1:9" x14ac:dyDescent="0.25">
      <c r="A75" s="8" t="s">
        <v>69</v>
      </c>
      <c r="B75" s="124">
        <v>2240</v>
      </c>
      <c r="C75" s="124">
        <v>360</v>
      </c>
      <c r="D75" s="132">
        <f>SUM(E75:H77)</f>
        <v>0</v>
      </c>
      <c r="E75" s="132"/>
      <c r="F75" s="132"/>
      <c r="G75" s="121"/>
      <c r="H75" s="121"/>
      <c r="I75" s="121"/>
    </row>
    <row r="76" spans="1:9" x14ac:dyDescent="0.25">
      <c r="A76" s="9" t="s">
        <v>70</v>
      </c>
      <c r="B76" s="124"/>
      <c r="C76" s="124"/>
      <c r="D76" s="132"/>
      <c r="E76" s="132"/>
      <c r="F76" s="132"/>
      <c r="G76" s="121"/>
      <c r="H76" s="121"/>
      <c r="I76" s="121"/>
    </row>
    <row r="77" spans="1:9" x14ac:dyDescent="0.25">
      <c r="A77" s="10" t="s">
        <v>71</v>
      </c>
      <c r="B77" s="124"/>
      <c r="C77" s="124"/>
      <c r="D77" s="132"/>
      <c r="E77" s="132"/>
      <c r="F77" s="132"/>
      <c r="G77" s="121"/>
      <c r="H77" s="121"/>
      <c r="I77" s="121"/>
    </row>
    <row r="78" spans="1:9" ht="15.75" x14ac:dyDescent="0.25">
      <c r="A78" s="2" t="s">
        <v>72</v>
      </c>
      <c r="B78" s="58">
        <v>2300</v>
      </c>
      <c r="C78" s="58">
        <v>850</v>
      </c>
      <c r="D78" s="69">
        <f>SUM(E78:H78)</f>
        <v>80000</v>
      </c>
      <c r="E78" s="69">
        <f>SUM(E80:E86)</f>
        <v>80000</v>
      </c>
      <c r="F78" s="69">
        <f t="shared" ref="F78:H78" si="21">SUM(F80:F86)</f>
        <v>0</v>
      </c>
      <c r="G78" s="69">
        <f t="shared" si="21"/>
        <v>0</v>
      </c>
      <c r="H78" s="69">
        <f t="shared" si="21"/>
        <v>0</v>
      </c>
      <c r="I78" s="75"/>
    </row>
    <row r="79" spans="1:9" ht="15.75" x14ac:dyDescent="0.25">
      <c r="A79" s="5" t="s">
        <v>73</v>
      </c>
      <c r="B79" s="58" t="s">
        <v>10</v>
      </c>
      <c r="C79" s="58"/>
      <c r="D79" s="69"/>
      <c r="E79" s="69"/>
      <c r="F79" s="69"/>
      <c r="G79" s="75"/>
      <c r="H79" s="75"/>
      <c r="I79" s="75"/>
    </row>
    <row r="80" spans="1:9" x14ac:dyDescent="0.25">
      <c r="A80" s="7" t="s">
        <v>74</v>
      </c>
      <c r="B80" s="124">
        <v>2310</v>
      </c>
      <c r="C80" s="124">
        <v>851</v>
      </c>
      <c r="D80" s="132">
        <f>SUM(E80:H81)</f>
        <v>76000</v>
      </c>
      <c r="E80" s="132">
        <v>76000</v>
      </c>
      <c r="F80" s="132"/>
      <c r="G80" s="121"/>
      <c r="H80" s="121"/>
      <c r="I80" s="121"/>
    </row>
    <row r="81" spans="1:9" x14ac:dyDescent="0.25">
      <c r="A81" s="7" t="s">
        <v>75</v>
      </c>
      <c r="B81" s="124"/>
      <c r="C81" s="124"/>
      <c r="D81" s="132"/>
      <c r="E81" s="132"/>
      <c r="F81" s="132"/>
      <c r="G81" s="121"/>
      <c r="H81" s="121"/>
      <c r="I81" s="121"/>
    </row>
    <row r="82" spans="1:9" ht="30" x14ac:dyDescent="0.25">
      <c r="A82" s="8" t="s">
        <v>76</v>
      </c>
      <c r="B82" s="124">
        <v>2320</v>
      </c>
      <c r="C82" s="124">
        <v>852</v>
      </c>
      <c r="D82" s="132">
        <f>SUM(E82:H84)</f>
        <v>0</v>
      </c>
      <c r="E82" s="132"/>
      <c r="F82" s="132"/>
      <c r="G82" s="121"/>
      <c r="H82" s="121"/>
      <c r="I82" s="121"/>
    </row>
    <row r="83" spans="1:9" ht="30" x14ac:dyDescent="0.25">
      <c r="A83" s="9" t="s">
        <v>77</v>
      </c>
      <c r="B83" s="124"/>
      <c r="C83" s="124"/>
      <c r="D83" s="132"/>
      <c r="E83" s="132"/>
      <c r="F83" s="132"/>
      <c r="G83" s="121"/>
      <c r="H83" s="121"/>
      <c r="I83" s="121"/>
    </row>
    <row r="84" spans="1:9" ht="30" x14ac:dyDescent="0.25">
      <c r="A84" s="10" t="s">
        <v>78</v>
      </c>
      <c r="B84" s="124"/>
      <c r="C84" s="124"/>
      <c r="D84" s="132"/>
      <c r="E84" s="132"/>
      <c r="F84" s="132"/>
      <c r="G84" s="121"/>
      <c r="H84" s="121"/>
      <c r="I84" s="121"/>
    </row>
    <row r="85" spans="1:9" x14ac:dyDescent="0.25">
      <c r="A85" s="8" t="s">
        <v>79</v>
      </c>
      <c r="B85" s="124">
        <v>2330</v>
      </c>
      <c r="C85" s="124">
        <v>853</v>
      </c>
      <c r="D85" s="132">
        <f>SUM(E85:H86)</f>
        <v>4000</v>
      </c>
      <c r="E85" s="132">
        <v>4000</v>
      </c>
      <c r="F85" s="132"/>
      <c r="G85" s="121"/>
      <c r="H85" s="121"/>
      <c r="I85" s="121"/>
    </row>
    <row r="86" spans="1:9" x14ac:dyDescent="0.25">
      <c r="A86" s="10" t="s">
        <v>80</v>
      </c>
      <c r="B86" s="124"/>
      <c r="C86" s="124"/>
      <c r="D86" s="132"/>
      <c r="E86" s="132"/>
      <c r="F86" s="132"/>
      <c r="G86" s="121"/>
      <c r="H86" s="121"/>
      <c r="I86" s="121"/>
    </row>
    <row r="87" spans="1:9" ht="15" customHeight="1" x14ac:dyDescent="0.25">
      <c r="A87" s="7" t="s">
        <v>81</v>
      </c>
      <c r="B87" s="124">
        <v>2400</v>
      </c>
      <c r="C87" s="124" t="s">
        <v>10</v>
      </c>
      <c r="D87" s="132">
        <f>SUM(E87:H88)</f>
        <v>0</v>
      </c>
      <c r="E87" s="132">
        <f>E90</f>
        <v>0</v>
      </c>
      <c r="F87" s="132">
        <f t="shared" ref="F87:H87" si="22">F90</f>
        <v>0</v>
      </c>
      <c r="G87" s="132">
        <f t="shared" si="22"/>
        <v>0</v>
      </c>
      <c r="H87" s="132">
        <f t="shared" si="22"/>
        <v>0</v>
      </c>
      <c r="I87" s="121"/>
    </row>
    <row r="88" spans="1:9" ht="15" customHeight="1" x14ac:dyDescent="0.25">
      <c r="A88" s="7" t="s">
        <v>82</v>
      </c>
      <c r="B88" s="124"/>
      <c r="C88" s="124"/>
      <c r="D88" s="132"/>
      <c r="E88" s="132"/>
      <c r="F88" s="132"/>
      <c r="G88" s="132"/>
      <c r="H88" s="132"/>
      <c r="I88" s="121"/>
    </row>
    <row r="89" spans="1:9" ht="15.75" x14ac:dyDescent="0.25">
      <c r="A89" s="2" t="s">
        <v>83</v>
      </c>
      <c r="B89" s="58" t="s">
        <v>10</v>
      </c>
      <c r="C89" s="58"/>
      <c r="D89" s="69"/>
      <c r="E89" s="69"/>
      <c r="F89" s="69"/>
      <c r="G89" s="75"/>
      <c r="H89" s="75"/>
      <c r="I89" s="75"/>
    </row>
    <row r="90" spans="1:9" ht="15.75" x14ac:dyDescent="0.25">
      <c r="A90" s="2" t="s">
        <v>28</v>
      </c>
      <c r="B90" s="58">
        <v>2410</v>
      </c>
      <c r="C90" s="58"/>
      <c r="D90" s="69">
        <f t="shared" ref="D90" si="23">SUM(E90:H90)</f>
        <v>0</v>
      </c>
      <c r="E90" s="69"/>
      <c r="F90" s="69"/>
      <c r="G90" s="75"/>
      <c r="H90" s="75"/>
      <c r="I90" s="75"/>
    </row>
    <row r="91" spans="1:9" ht="15" customHeight="1" x14ac:dyDescent="0.25">
      <c r="A91" s="7" t="s">
        <v>84</v>
      </c>
      <c r="B91" s="124">
        <v>2500</v>
      </c>
      <c r="C91" s="124" t="s">
        <v>10</v>
      </c>
      <c r="D91" s="132">
        <f>SUM(E91:H92)</f>
        <v>0</v>
      </c>
      <c r="E91" s="132">
        <f>SUM(E93)</f>
        <v>0</v>
      </c>
      <c r="F91" s="132">
        <f t="shared" ref="F91:H91" si="24">SUM(F93)</f>
        <v>0</v>
      </c>
      <c r="G91" s="132">
        <f t="shared" si="24"/>
        <v>0</v>
      </c>
      <c r="H91" s="132">
        <f t="shared" si="24"/>
        <v>0</v>
      </c>
      <c r="I91" s="121"/>
    </row>
    <row r="92" spans="1:9" ht="15" customHeight="1" x14ac:dyDescent="0.25">
      <c r="A92" s="7" t="s">
        <v>85</v>
      </c>
      <c r="B92" s="124"/>
      <c r="C92" s="124"/>
      <c r="D92" s="132"/>
      <c r="E92" s="132"/>
      <c r="F92" s="132"/>
      <c r="G92" s="132"/>
      <c r="H92" s="132"/>
      <c r="I92" s="121"/>
    </row>
    <row r="93" spans="1:9" x14ac:dyDescent="0.25">
      <c r="A93" s="8" t="s">
        <v>86</v>
      </c>
      <c r="B93" s="124">
        <v>2520</v>
      </c>
      <c r="C93" s="124">
        <v>831</v>
      </c>
      <c r="D93" s="132">
        <f>SUM(E93:H96)</f>
        <v>0</v>
      </c>
      <c r="E93" s="132"/>
      <c r="F93" s="132"/>
      <c r="G93" s="121"/>
      <c r="H93" s="121"/>
      <c r="I93" s="121"/>
    </row>
    <row r="94" spans="1:9" x14ac:dyDescent="0.25">
      <c r="A94" s="9" t="s">
        <v>87</v>
      </c>
      <c r="B94" s="124"/>
      <c r="C94" s="124"/>
      <c r="D94" s="132"/>
      <c r="E94" s="132"/>
      <c r="F94" s="132"/>
      <c r="G94" s="121"/>
      <c r="H94" s="121"/>
      <c r="I94" s="121"/>
    </row>
    <row r="95" spans="1:9" x14ac:dyDescent="0.25">
      <c r="A95" s="9" t="s">
        <v>88</v>
      </c>
      <c r="B95" s="124"/>
      <c r="C95" s="124"/>
      <c r="D95" s="132"/>
      <c r="E95" s="132"/>
      <c r="F95" s="132"/>
      <c r="G95" s="121"/>
      <c r="H95" s="121"/>
      <c r="I95" s="121"/>
    </row>
    <row r="96" spans="1:9" x14ac:dyDescent="0.25">
      <c r="A96" s="10" t="s">
        <v>89</v>
      </c>
      <c r="B96" s="124"/>
      <c r="C96" s="124"/>
      <c r="D96" s="132"/>
      <c r="E96" s="132"/>
      <c r="F96" s="132"/>
      <c r="G96" s="121"/>
      <c r="H96" s="121"/>
      <c r="I96" s="121"/>
    </row>
    <row r="97" spans="1:9" ht="15.75" x14ac:dyDescent="0.25">
      <c r="A97" s="2" t="s">
        <v>118</v>
      </c>
      <c r="B97" s="99">
        <v>2600</v>
      </c>
      <c r="C97" s="58" t="s">
        <v>10</v>
      </c>
      <c r="D97" s="79">
        <f t="shared" ref="D97" si="25">SUM(E97:H97)</f>
        <v>8789333</v>
      </c>
      <c r="E97" s="79">
        <f>E98+E99+E101+E104+E107+E119</f>
        <v>3442333</v>
      </c>
      <c r="F97" s="79">
        <f t="shared" ref="F97:H97" si="26">F98+F99+F101+F104+F107+F119</f>
        <v>4908000</v>
      </c>
      <c r="G97" s="79">
        <f t="shared" si="26"/>
        <v>0</v>
      </c>
      <c r="H97" s="79">
        <f t="shared" si="26"/>
        <v>439000</v>
      </c>
      <c r="I97" s="75"/>
    </row>
    <row r="98" spans="1:9" ht="15.75" x14ac:dyDescent="0.25">
      <c r="A98" s="2" t="s">
        <v>90</v>
      </c>
      <c r="B98" s="58" t="s">
        <v>18</v>
      </c>
      <c r="C98" s="58"/>
      <c r="D98" s="69"/>
      <c r="E98" s="69"/>
      <c r="F98" s="69"/>
      <c r="G98" s="75"/>
      <c r="H98" s="75"/>
      <c r="I98" s="75"/>
    </row>
    <row r="99" spans="1:9" x14ac:dyDescent="0.25">
      <c r="A99" s="7" t="s">
        <v>91</v>
      </c>
      <c r="B99" s="124">
        <v>2610</v>
      </c>
      <c r="C99" s="124">
        <v>241</v>
      </c>
      <c r="D99" s="132">
        <f>SUM(E99:H100)</f>
        <v>0</v>
      </c>
      <c r="E99" s="132"/>
      <c r="F99" s="132"/>
      <c r="G99" s="121"/>
      <c r="H99" s="121"/>
      <c r="I99" s="121"/>
    </row>
    <row r="100" spans="1:9" x14ac:dyDescent="0.25">
      <c r="A100" s="7" t="s">
        <v>92</v>
      </c>
      <c r="B100" s="124"/>
      <c r="C100" s="124"/>
      <c r="D100" s="132"/>
      <c r="E100" s="132"/>
      <c r="F100" s="132"/>
      <c r="G100" s="121"/>
      <c r="H100" s="121"/>
      <c r="I100" s="121"/>
    </row>
    <row r="101" spans="1:9" x14ac:dyDescent="0.25">
      <c r="A101" s="8" t="s">
        <v>93</v>
      </c>
      <c r="B101" s="124">
        <v>2620</v>
      </c>
      <c r="C101" s="124">
        <v>242</v>
      </c>
      <c r="D101" s="132">
        <f>SUM(E101:H103)</f>
        <v>0</v>
      </c>
      <c r="E101" s="132"/>
      <c r="F101" s="132"/>
      <c r="G101" s="121"/>
      <c r="H101" s="121"/>
      <c r="I101" s="121"/>
    </row>
    <row r="102" spans="1:9" x14ac:dyDescent="0.25">
      <c r="A102" s="9" t="s">
        <v>94</v>
      </c>
      <c r="B102" s="124"/>
      <c r="C102" s="124"/>
      <c r="D102" s="132"/>
      <c r="E102" s="132"/>
      <c r="F102" s="132"/>
      <c r="G102" s="121"/>
      <c r="H102" s="121"/>
      <c r="I102" s="121"/>
    </row>
    <row r="103" spans="1:9" x14ac:dyDescent="0.25">
      <c r="A103" s="10" t="s">
        <v>95</v>
      </c>
      <c r="B103" s="124"/>
      <c r="C103" s="124"/>
      <c r="D103" s="132"/>
      <c r="E103" s="132"/>
      <c r="F103" s="132"/>
      <c r="G103" s="121"/>
      <c r="H103" s="121"/>
      <c r="I103" s="121"/>
    </row>
    <row r="104" spans="1:9" x14ac:dyDescent="0.25">
      <c r="A104" s="7" t="s">
        <v>96</v>
      </c>
      <c r="B104" s="124">
        <v>2630</v>
      </c>
      <c r="C104" s="124">
        <v>243</v>
      </c>
      <c r="D104" s="132">
        <f>SUM(E104:H106)</f>
        <v>0</v>
      </c>
      <c r="E104" s="132"/>
      <c r="F104" s="132"/>
      <c r="G104" s="121"/>
      <c r="H104" s="121"/>
      <c r="I104" s="121"/>
    </row>
    <row r="105" spans="1:9" x14ac:dyDescent="0.25">
      <c r="A105" s="7" t="s">
        <v>97</v>
      </c>
      <c r="B105" s="124"/>
      <c r="C105" s="124"/>
      <c r="D105" s="132"/>
      <c r="E105" s="132"/>
      <c r="F105" s="132"/>
      <c r="G105" s="121"/>
      <c r="H105" s="121"/>
      <c r="I105" s="121"/>
    </row>
    <row r="106" spans="1:9" x14ac:dyDescent="0.25">
      <c r="A106" s="7" t="s">
        <v>98</v>
      </c>
      <c r="B106" s="124"/>
      <c r="C106" s="124"/>
      <c r="D106" s="132"/>
      <c r="E106" s="132"/>
      <c r="F106" s="132"/>
      <c r="G106" s="121"/>
      <c r="H106" s="121"/>
      <c r="I106" s="121"/>
    </row>
    <row r="107" spans="1:9" ht="30" x14ac:dyDescent="0.25">
      <c r="A107" s="2" t="s">
        <v>99</v>
      </c>
      <c r="B107" s="58">
        <v>2640</v>
      </c>
      <c r="C107" s="58">
        <v>244</v>
      </c>
      <c r="D107" s="94">
        <f>SUM(E107:H107)</f>
        <v>8789333</v>
      </c>
      <c r="E107" s="94">
        <f>SUM(E109:E118)</f>
        <v>3442333</v>
      </c>
      <c r="F107" s="94">
        <f>SUM(F109:F118)</f>
        <v>4908000</v>
      </c>
      <c r="G107" s="94">
        <f t="shared" ref="G107:H107" si="27">SUM(G109:G118)</f>
        <v>0</v>
      </c>
      <c r="H107" s="94">
        <f t="shared" si="27"/>
        <v>439000</v>
      </c>
      <c r="I107" s="80"/>
    </row>
    <row r="108" spans="1:9" ht="15.75" x14ac:dyDescent="0.25">
      <c r="A108" s="2" t="s">
        <v>100</v>
      </c>
      <c r="B108" s="58" t="s">
        <v>10</v>
      </c>
      <c r="C108" s="58"/>
      <c r="D108" s="69"/>
      <c r="E108" s="69"/>
      <c r="F108" s="69"/>
      <c r="G108" s="75"/>
      <c r="H108" s="75"/>
      <c r="I108" s="75"/>
    </row>
    <row r="109" spans="1:9" ht="15.75" x14ac:dyDescent="0.25">
      <c r="A109" s="2" t="s">
        <v>101</v>
      </c>
      <c r="B109" s="58">
        <v>2641</v>
      </c>
      <c r="C109" s="58">
        <v>244</v>
      </c>
      <c r="D109" s="69">
        <f t="shared" ref="D109:D118" si="28">SUM(E109:H109)</f>
        <v>78000</v>
      </c>
      <c r="E109" s="69">
        <v>78000</v>
      </c>
      <c r="F109" s="69"/>
      <c r="G109" s="75"/>
      <c r="H109" s="75"/>
      <c r="I109" s="75"/>
    </row>
    <row r="110" spans="1:9" ht="15.75" x14ac:dyDescent="0.25">
      <c r="A110" s="2" t="s">
        <v>102</v>
      </c>
      <c r="B110" s="58">
        <v>2642</v>
      </c>
      <c r="C110" s="58">
        <v>244</v>
      </c>
      <c r="D110" s="69">
        <f t="shared" si="28"/>
        <v>200000</v>
      </c>
      <c r="E110" s="69">
        <v>200000</v>
      </c>
      <c r="F110" s="69"/>
      <c r="G110" s="75"/>
      <c r="H110" s="75"/>
      <c r="I110" s="75"/>
    </row>
    <row r="111" spans="1:9" ht="15.75" x14ac:dyDescent="0.25">
      <c r="A111" s="2" t="s">
        <v>103</v>
      </c>
      <c r="B111" s="58">
        <v>2643</v>
      </c>
      <c r="C111" s="58">
        <v>244</v>
      </c>
      <c r="D111" s="69">
        <f t="shared" si="28"/>
        <v>1350000</v>
      </c>
      <c r="E111" s="69">
        <v>1250000</v>
      </c>
      <c r="F111" s="69"/>
      <c r="G111" s="75"/>
      <c r="H111" s="75">
        <v>100000</v>
      </c>
      <c r="I111" s="75"/>
    </row>
    <row r="112" spans="1:9" ht="15.75" x14ac:dyDescent="0.25">
      <c r="A112" s="78" t="s">
        <v>187</v>
      </c>
      <c r="B112" s="58">
        <v>2644</v>
      </c>
      <c r="C112" s="58">
        <v>244</v>
      </c>
      <c r="D112" s="69">
        <f t="shared" si="28"/>
        <v>262800</v>
      </c>
      <c r="E112" s="69">
        <v>262800</v>
      </c>
      <c r="F112" s="69"/>
      <c r="G112" s="75"/>
      <c r="H112" s="75"/>
      <c r="I112" s="75"/>
    </row>
    <row r="113" spans="1:9" ht="15.75" x14ac:dyDescent="0.25">
      <c r="A113" s="78" t="s">
        <v>188</v>
      </c>
      <c r="B113" s="58">
        <v>2645</v>
      </c>
      <c r="C113" s="58">
        <v>244</v>
      </c>
      <c r="D113" s="69">
        <f t="shared" si="28"/>
        <v>535500</v>
      </c>
      <c r="E113" s="69">
        <v>535500</v>
      </c>
      <c r="F113" s="69"/>
      <c r="G113" s="75"/>
      <c r="H113" s="75"/>
      <c r="I113" s="75"/>
    </row>
    <row r="114" spans="1:9" ht="15.75" x14ac:dyDescent="0.25">
      <c r="A114" s="78" t="s">
        <v>189</v>
      </c>
      <c r="B114" s="58">
        <v>2646</v>
      </c>
      <c r="C114" s="58">
        <v>244</v>
      </c>
      <c r="D114" s="69">
        <f t="shared" si="28"/>
        <v>72333</v>
      </c>
      <c r="E114" s="69">
        <v>72333</v>
      </c>
      <c r="F114" s="69"/>
      <c r="G114" s="75"/>
      <c r="H114" s="75"/>
      <c r="I114" s="75"/>
    </row>
    <row r="115" spans="1:9" ht="15.75" x14ac:dyDescent="0.25">
      <c r="A115" s="78" t="s">
        <v>190</v>
      </c>
      <c r="B115" s="58">
        <v>2647</v>
      </c>
      <c r="C115" s="58">
        <v>244</v>
      </c>
      <c r="D115" s="69">
        <f t="shared" si="28"/>
        <v>5558700</v>
      </c>
      <c r="E115" s="69">
        <v>311700</v>
      </c>
      <c r="F115" s="69">
        <v>4908000</v>
      </c>
      <c r="G115" s="75"/>
      <c r="H115" s="75">
        <v>339000</v>
      </c>
      <c r="I115" s="75"/>
    </row>
    <row r="116" spans="1:9" ht="30" x14ac:dyDescent="0.25">
      <c r="A116" s="78" t="s">
        <v>191</v>
      </c>
      <c r="B116" s="58">
        <v>2648</v>
      </c>
      <c r="C116" s="58">
        <v>244</v>
      </c>
      <c r="D116" s="69">
        <f t="shared" si="28"/>
        <v>687000</v>
      </c>
      <c r="E116" s="69">
        <f>525000+162000</f>
        <v>687000</v>
      </c>
      <c r="F116" s="69"/>
      <c r="G116" s="75"/>
      <c r="H116" s="75"/>
      <c r="I116" s="75"/>
    </row>
    <row r="117" spans="1:9" ht="15.75" x14ac:dyDescent="0.25">
      <c r="A117" s="78" t="s">
        <v>208</v>
      </c>
      <c r="B117" s="87">
        <v>2649</v>
      </c>
      <c r="C117" s="87">
        <v>244</v>
      </c>
      <c r="D117" s="86">
        <f t="shared" si="28"/>
        <v>45000</v>
      </c>
      <c r="E117" s="86">
        <v>45000</v>
      </c>
      <c r="F117" s="86"/>
      <c r="G117" s="88"/>
      <c r="H117" s="88"/>
      <c r="I117" s="88"/>
    </row>
    <row r="118" spans="1:9" ht="15.75" x14ac:dyDescent="0.25">
      <c r="A118" s="2" t="s">
        <v>104</v>
      </c>
      <c r="B118" s="58">
        <v>2649</v>
      </c>
      <c r="C118" s="58">
        <v>244</v>
      </c>
      <c r="D118" s="69">
        <f t="shared" si="28"/>
        <v>0</v>
      </c>
      <c r="E118" s="69"/>
      <c r="F118" s="69"/>
      <c r="G118" s="75"/>
      <c r="H118" s="75"/>
      <c r="I118" s="75"/>
    </row>
    <row r="119" spans="1:9" ht="15" customHeight="1" x14ac:dyDescent="0.25">
      <c r="A119" s="7" t="s">
        <v>105</v>
      </c>
      <c r="B119" s="124">
        <v>2650</v>
      </c>
      <c r="C119" s="124">
        <v>400</v>
      </c>
      <c r="D119" s="132">
        <f>SUM(E119:H120)</f>
        <v>0</v>
      </c>
      <c r="E119" s="132">
        <f>E122+E125</f>
        <v>0</v>
      </c>
      <c r="F119" s="132">
        <f t="shared" ref="F119:H119" si="29">F122+F125</f>
        <v>0</v>
      </c>
      <c r="G119" s="132">
        <f t="shared" si="29"/>
        <v>0</v>
      </c>
      <c r="H119" s="132">
        <f t="shared" si="29"/>
        <v>0</v>
      </c>
      <c r="I119" s="121"/>
    </row>
    <row r="120" spans="1:9" ht="15" customHeight="1" x14ac:dyDescent="0.25">
      <c r="A120" s="7" t="s">
        <v>106</v>
      </c>
      <c r="B120" s="124"/>
      <c r="C120" s="124"/>
      <c r="D120" s="132"/>
      <c r="E120" s="132"/>
      <c r="F120" s="132"/>
      <c r="G120" s="132"/>
      <c r="H120" s="132"/>
      <c r="I120" s="121"/>
    </row>
    <row r="121" spans="1:9" ht="15.75" x14ac:dyDescent="0.25">
      <c r="A121" s="2" t="s">
        <v>107</v>
      </c>
      <c r="B121" s="58" t="s">
        <v>10</v>
      </c>
      <c r="C121" s="58"/>
      <c r="D121" s="69"/>
      <c r="E121" s="69"/>
      <c r="F121" s="69"/>
      <c r="G121" s="75"/>
      <c r="H121" s="75"/>
      <c r="I121" s="75"/>
    </row>
    <row r="122" spans="1:9" x14ac:dyDescent="0.25">
      <c r="A122" s="7" t="s">
        <v>108</v>
      </c>
      <c r="B122" s="124">
        <v>2651</v>
      </c>
      <c r="C122" s="124">
        <v>406</v>
      </c>
      <c r="D122" s="132">
        <f>SUM(E122:H124)</f>
        <v>0</v>
      </c>
      <c r="E122" s="132"/>
      <c r="F122" s="132"/>
      <c r="G122" s="121"/>
      <c r="H122" s="121"/>
      <c r="I122" s="121"/>
    </row>
    <row r="123" spans="1:9" x14ac:dyDescent="0.25">
      <c r="A123" s="7" t="s">
        <v>109</v>
      </c>
      <c r="B123" s="124"/>
      <c r="C123" s="124"/>
      <c r="D123" s="132"/>
      <c r="E123" s="132"/>
      <c r="F123" s="132"/>
      <c r="G123" s="121"/>
      <c r="H123" s="121"/>
      <c r="I123" s="121"/>
    </row>
    <row r="124" spans="1:9" x14ac:dyDescent="0.25">
      <c r="A124" s="7" t="s">
        <v>110</v>
      </c>
      <c r="B124" s="124"/>
      <c r="C124" s="124"/>
      <c r="D124" s="132"/>
      <c r="E124" s="132"/>
      <c r="F124" s="132"/>
      <c r="G124" s="121"/>
      <c r="H124" s="121"/>
      <c r="I124" s="121"/>
    </row>
    <row r="125" spans="1:9" x14ac:dyDescent="0.25">
      <c r="A125" s="8" t="s">
        <v>111</v>
      </c>
      <c r="B125" s="124">
        <v>2652</v>
      </c>
      <c r="C125" s="124">
        <v>407</v>
      </c>
      <c r="D125" s="126">
        <f>SUM(E125:H127)</f>
        <v>0</v>
      </c>
      <c r="E125" s="129"/>
      <c r="F125" s="132"/>
      <c r="G125" s="121"/>
      <c r="H125" s="121"/>
      <c r="I125" s="121"/>
    </row>
    <row r="126" spans="1:9" ht="30" x14ac:dyDescent="0.25">
      <c r="A126" s="9" t="s">
        <v>112</v>
      </c>
      <c r="B126" s="124"/>
      <c r="C126" s="124"/>
      <c r="D126" s="127"/>
      <c r="E126" s="130"/>
      <c r="F126" s="132"/>
      <c r="G126" s="121"/>
      <c r="H126" s="121"/>
      <c r="I126" s="121"/>
    </row>
    <row r="127" spans="1:9" ht="15.75" thickBot="1" x14ac:dyDescent="0.3">
      <c r="A127" s="9" t="s">
        <v>110</v>
      </c>
      <c r="B127" s="125"/>
      <c r="C127" s="125"/>
      <c r="D127" s="128"/>
      <c r="E127" s="131"/>
      <c r="F127" s="133"/>
      <c r="G127" s="122"/>
      <c r="H127" s="122"/>
      <c r="I127" s="122"/>
    </row>
    <row r="128" spans="1:9" ht="16.5" thickBot="1" x14ac:dyDescent="0.3">
      <c r="A128" s="18" t="s">
        <v>122</v>
      </c>
      <c r="B128" s="16">
        <v>3000</v>
      </c>
      <c r="C128" s="16">
        <v>100</v>
      </c>
      <c r="D128" s="66">
        <f>SUM(E128:H128)</f>
        <v>1000</v>
      </c>
      <c r="E128" s="66">
        <f>SUM(E130:E132)</f>
        <v>0</v>
      </c>
      <c r="F128" s="66">
        <f t="shared" ref="F128:H128" si="30">SUM(F130:F132)</f>
        <v>0</v>
      </c>
      <c r="G128" s="66">
        <f t="shared" si="30"/>
        <v>0</v>
      </c>
      <c r="H128" s="66">
        <f t="shared" si="30"/>
        <v>1000</v>
      </c>
      <c r="I128" s="73"/>
    </row>
    <row r="129" spans="1:9" ht="15.75" x14ac:dyDescent="0.25">
      <c r="A129" s="17" t="s">
        <v>34</v>
      </c>
      <c r="B129" s="14" t="s">
        <v>10</v>
      </c>
      <c r="C129" s="14"/>
      <c r="D129" s="68"/>
      <c r="E129" s="68"/>
      <c r="F129" s="68"/>
      <c r="G129" s="74"/>
      <c r="H129" s="74"/>
      <c r="I129" s="74"/>
    </row>
    <row r="130" spans="1:9" ht="15.75" x14ac:dyDescent="0.25">
      <c r="A130" s="4" t="s">
        <v>123</v>
      </c>
      <c r="B130" s="58">
        <v>3010</v>
      </c>
      <c r="C130" s="58"/>
      <c r="D130" s="69">
        <f t="shared" ref="D130:D136" si="31">SUM(E130:H130)</f>
        <v>1000</v>
      </c>
      <c r="E130" s="69"/>
      <c r="F130" s="69"/>
      <c r="G130" s="75"/>
      <c r="H130" s="75">
        <v>1000</v>
      </c>
      <c r="I130" s="75"/>
    </row>
    <row r="131" spans="1:9" ht="15.75" x14ac:dyDescent="0.25">
      <c r="A131" s="4" t="s">
        <v>124</v>
      </c>
      <c r="B131" s="58">
        <v>3020</v>
      </c>
      <c r="C131" s="58"/>
      <c r="D131" s="69">
        <f t="shared" si="31"/>
        <v>0</v>
      </c>
      <c r="E131" s="69"/>
      <c r="F131" s="69"/>
      <c r="G131" s="75"/>
      <c r="H131" s="75"/>
      <c r="I131" s="75"/>
    </row>
    <row r="132" spans="1:9" ht="16.5" thickBot="1" x14ac:dyDescent="0.3">
      <c r="A132" s="19" t="s">
        <v>125</v>
      </c>
      <c r="B132" s="59">
        <v>3030</v>
      </c>
      <c r="C132" s="59"/>
      <c r="D132" s="76">
        <f t="shared" si="31"/>
        <v>0</v>
      </c>
      <c r="E132" s="76"/>
      <c r="F132" s="76"/>
      <c r="G132" s="77"/>
      <c r="H132" s="77"/>
      <c r="I132" s="77"/>
    </row>
    <row r="133" spans="1:9" ht="16.5" thickBot="1" x14ac:dyDescent="0.3">
      <c r="A133" s="18" t="s">
        <v>121</v>
      </c>
      <c r="B133" s="16">
        <v>4000</v>
      </c>
      <c r="C133" s="16" t="s">
        <v>10</v>
      </c>
      <c r="D133" s="66">
        <f t="shared" si="31"/>
        <v>0</v>
      </c>
      <c r="E133" s="66">
        <f>SUM(E135:E136)</f>
        <v>0</v>
      </c>
      <c r="F133" s="66">
        <f t="shared" ref="F133:H133" si="32">SUM(F135:F136)</f>
        <v>0</v>
      </c>
      <c r="G133" s="66">
        <f t="shared" si="32"/>
        <v>0</v>
      </c>
      <c r="H133" s="66">
        <f t="shared" si="32"/>
        <v>0</v>
      </c>
      <c r="I133" s="73"/>
    </row>
    <row r="134" spans="1:9" ht="15.75" x14ac:dyDescent="0.25">
      <c r="A134" s="17" t="s">
        <v>113</v>
      </c>
      <c r="B134" s="14" t="s">
        <v>10</v>
      </c>
      <c r="C134" s="14"/>
      <c r="D134" s="68"/>
      <c r="E134" s="68"/>
      <c r="F134" s="68"/>
      <c r="G134" s="74"/>
      <c r="H134" s="74"/>
      <c r="I134" s="74"/>
    </row>
    <row r="135" spans="1:9" ht="15.75" x14ac:dyDescent="0.25">
      <c r="A135" s="4" t="s">
        <v>114</v>
      </c>
      <c r="B135" s="58">
        <v>4010</v>
      </c>
      <c r="C135" s="58">
        <v>610</v>
      </c>
      <c r="D135" s="69">
        <f t="shared" si="31"/>
        <v>0</v>
      </c>
      <c r="E135" s="69"/>
      <c r="F135" s="69"/>
      <c r="G135" s="75"/>
      <c r="H135" s="75"/>
      <c r="I135" s="75"/>
    </row>
    <row r="136" spans="1:9" ht="15.75" x14ac:dyDescent="0.25">
      <c r="A136" s="4" t="s">
        <v>115</v>
      </c>
      <c r="B136" s="58"/>
      <c r="C136" s="58"/>
      <c r="D136" s="69">
        <f t="shared" si="31"/>
        <v>0</v>
      </c>
      <c r="E136" s="69"/>
      <c r="F136" s="69"/>
      <c r="G136" s="75"/>
      <c r="H136" s="75"/>
      <c r="I136" s="75"/>
    </row>
  </sheetData>
  <mergeCells count="195">
    <mergeCell ref="A1:I1"/>
    <mergeCell ref="A3:A6"/>
    <mergeCell ref="B3:B6"/>
    <mergeCell ref="C3:C6"/>
    <mergeCell ref="D3:I3"/>
    <mergeCell ref="D4:D6"/>
    <mergeCell ref="E4:I4"/>
    <mergeCell ref="E5:E6"/>
    <mergeCell ref="F5:F6"/>
    <mergeCell ref="G5:G6"/>
    <mergeCell ref="H5:I5"/>
    <mergeCell ref="B15:B16"/>
    <mergeCell ref="C15:C16"/>
    <mergeCell ref="D15:D16"/>
    <mergeCell ref="E15:E16"/>
    <mergeCell ref="F15:F16"/>
    <mergeCell ref="G15:G16"/>
    <mergeCell ref="H15:H16"/>
    <mergeCell ref="I15:I16"/>
    <mergeCell ref="H21:H22"/>
    <mergeCell ref="I21:I22"/>
    <mergeCell ref="B35:B38"/>
    <mergeCell ref="C35:C38"/>
    <mergeCell ref="D35:D38"/>
    <mergeCell ref="E35:E38"/>
    <mergeCell ref="F35:F38"/>
    <mergeCell ref="G35:G38"/>
    <mergeCell ref="H35:H38"/>
    <mergeCell ref="I35:I38"/>
    <mergeCell ref="B21:B22"/>
    <mergeCell ref="C21:C22"/>
    <mergeCell ref="D21:D22"/>
    <mergeCell ref="E21:E22"/>
    <mergeCell ref="F21:F22"/>
    <mergeCell ref="G21:G22"/>
    <mergeCell ref="H44:H45"/>
    <mergeCell ref="I44:I45"/>
    <mergeCell ref="B46:B48"/>
    <mergeCell ref="C46:C48"/>
    <mergeCell ref="D46:D48"/>
    <mergeCell ref="E46:E48"/>
    <mergeCell ref="F46:F48"/>
    <mergeCell ref="G46:G48"/>
    <mergeCell ref="H46:H48"/>
    <mergeCell ref="I46:I48"/>
    <mergeCell ref="B44:B45"/>
    <mergeCell ref="C44:C45"/>
    <mergeCell ref="D44:D45"/>
    <mergeCell ref="E44:E45"/>
    <mergeCell ref="F44:F45"/>
    <mergeCell ref="G44:G45"/>
    <mergeCell ref="H49:H52"/>
    <mergeCell ref="I49:I52"/>
    <mergeCell ref="B58:B60"/>
    <mergeCell ref="C58:C60"/>
    <mergeCell ref="D58:D60"/>
    <mergeCell ref="E58:E60"/>
    <mergeCell ref="F58:F60"/>
    <mergeCell ref="G58:G60"/>
    <mergeCell ref="H58:H60"/>
    <mergeCell ref="I58:I60"/>
    <mergeCell ref="B49:B52"/>
    <mergeCell ref="C49:C52"/>
    <mergeCell ref="D49:D52"/>
    <mergeCell ref="E49:E52"/>
    <mergeCell ref="F49:F52"/>
    <mergeCell ref="G49:G52"/>
    <mergeCell ref="H61:H64"/>
    <mergeCell ref="I61:I64"/>
    <mergeCell ref="B65:B68"/>
    <mergeCell ref="C65:C68"/>
    <mergeCell ref="D65:D68"/>
    <mergeCell ref="E65:E68"/>
    <mergeCell ref="F65:F68"/>
    <mergeCell ref="G65:G68"/>
    <mergeCell ref="H65:H68"/>
    <mergeCell ref="I65:I68"/>
    <mergeCell ref="B61:B64"/>
    <mergeCell ref="C61:C64"/>
    <mergeCell ref="D61:D64"/>
    <mergeCell ref="E61:E64"/>
    <mergeCell ref="F61:F64"/>
    <mergeCell ref="G61:G64"/>
    <mergeCell ref="H69:H74"/>
    <mergeCell ref="I69:I74"/>
    <mergeCell ref="B75:B77"/>
    <mergeCell ref="C75:C77"/>
    <mergeCell ref="D75:D77"/>
    <mergeCell ref="E75:E77"/>
    <mergeCell ref="F75:F77"/>
    <mergeCell ref="G75:G77"/>
    <mergeCell ref="H75:H77"/>
    <mergeCell ref="I75:I77"/>
    <mergeCell ref="B69:B74"/>
    <mergeCell ref="C69:C74"/>
    <mergeCell ref="D69:D74"/>
    <mergeCell ref="E69:E74"/>
    <mergeCell ref="F69:F74"/>
    <mergeCell ref="G69:G74"/>
    <mergeCell ref="H80:H81"/>
    <mergeCell ref="I80:I81"/>
    <mergeCell ref="B82:B84"/>
    <mergeCell ref="C82:C84"/>
    <mergeCell ref="D82:D84"/>
    <mergeCell ref="E82:E84"/>
    <mergeCell ref="F82:F84"/>
    <mergeCell ref="G82:G84"/>
    <mergeCell ref="H82:H84"/>
    <mergeCell ref="I82:I84"/>
    <mergeCell ref="B80:B81"/>
    <mergeCell ref="C80:C81"/>
    <mergeCell ref="D80:D81"/>
    <mergeCell ref="E80:E81"/>
    <mergeCell ref="F80:F81"/>
    <mergeCell ref="G80:G81"/>
    <mergeCell ref="H85:H86"/>
    <mergeCell ref="I85:I86"/>
    <mergeCell ref="B87:B88"/>
    <mergeCell ref="C87:C88"/>
    <mergeCell ref="D87:D88"/>
    <mergeCell ref="E87:E88"/>
    <mergeCell ref="F87:F88"/>
    <mergeCell ref="G87:G88"/>
    <mergeCell ref="H87:H88"/>
    <mergeCell ref="I87:I88"/>
    <mergeCell ref="B85:B86"/>
    <mergeCell ref="C85:C86"/>
    <mergeCell ref="D85:D86"/>
    <mergeCell ref="E85:E86"/>
    <mergeCell ref="F85:F86"/>
    <mergeCell ref="G85:G86"/>
    <mergeCell ref="H91:H92"/>
    <mergeCell ref="I91:I92"/>
    <mergeCell ref="B93:B96"/>
    <mergeCell ref="C93:C96"/>
    <mergeCell ref="D93:D96"/>
    <mergeCell ref="E93:E96"/>
    <mergeCell ref="F93:F96"/>
    <mergeCell ref="G93:G96"/>
    <mergeCell ref="H93:H96"/>
    <mergeCell ref="I93:I96"/>
    <mergeCell ref="B91:B92"/>
    <mergeCell ref="C91:C92"/>
    <mergeCell ref="D91:D92"/>
    <mergeCell ref="E91:E92"/>
    <mergeCell ref="F91:F92"/>
    <mergeCell ref="G91:G92"/>
    <mergeCell ref="H99:H100"/>
    <mergeCell ref="I99:I100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B99:B100"/>
    <mergeCell ref="C99:C100"/>
    <mergeCell ref="D99:D100"/>
    <mergeCell ref="E99:E100"/>
    <mergeCell ref="F99:F100"/>
    <mergeCell ref="G99:G100"/>
    <mergeCell ref="H104:H106"/>
    <mergeCell ref="I104:I106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B104:B106"/>
    <mergeCell ref="C104:C106"/>
    <mergeCell ref="D104:D106"/>
    <mergeCell ref="E104:E106"/>
    <mergeCell ref="F104:F106"/>
    <mergeCell ref="G104:G106"/>
    <mergeCell ref="H122:H124"/>
    <mergeCell ref="I122:I124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B122:B124"/>
    <mergeCell ref="C122:C124"/>
    <mergeCell ref="D122:D124"/>
    <mergeCell ref="E122:E124"/>
    <mergeCell ref="F122:F124"/>
    <mergeCell ref="G122:G124"/>
  </mergeCells>
  <pageMargins left="0.70866141732283472" right="0.70866141732283472" top="0.4" bottom="0.32" header="0.31496062992125984" footer="0.31496062992125984"/>
  <pageSetup paperSize="9" scale="80" fitToHeight="0" orientation="landscape" verticalDpi="0" r:id="rId1"/>
  <rowBreaks count="1" manualBreakCount="1">
    <brk id="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36"/>
  <sheetViews>
    <sheetView view="pageBreakPreview" topLeftCell="A98" zoomScale="60" zoomScaleNormal="100" workbookViewId="0">
      <selection activeCell="A2" sqref="A2:I136"/>
    </sheetView>
  </sheetViews>
  <sheetFormatPr defaultRowHeight="15" x14ac:dyDescent="0.25"/>
  <cols>
    <col min="1" max="1" width="47.28515625" customWidth="1"/>
    <col min="2" max="2" width="10.42578125" customWidth="1"/>
    <col min="3" max="3" width="14" customWidth="1"/>
    <col min="4" max="4" width="18.5703125" customWidth="1"/>
    <col min="5" max="5" width="15.85546875" customWidth="1"/>
    <col min="6" max="6" width="17.7109375" customWidth="1"/>
    <col min="7" max="7" width="13.85546875" customWidth="1"/>
    <col min="8" max="8" width="16.28515625" customWidth="1"/>
    <col min="9" max="9" width="9.28515625" customWidth="1"/>
  </cols>
  <sheetData>
    <row r="1" spans="1:9" ht="16.5" x14ac:dyDescent="0.25">
      <c r="A1" s="120" t="s">
        <v>203</v>
      </c>
      <c r="B1" s="120"/>
      <c r="C1" s="120"/>
      <c r="D1" s="120"/>
      <c r="E1" s="120"/>
      <c r="F1" s="120"/>
      <c r="G1" s="120"/>
      <c r="H1" s="120"/>
      <c r="I1" s="120"/>
    </row>
    <row r="3" spans="1:9" ht="75.75" customHeight="1" x14ac:dyDescent="0.25">
      <c r="A3" s="123" t="s">
        <v>0</v>
      </c>
      <c r="B3" s="123" t="s">
        <v>1</v>
      </c>
      <c r="C3" s="123" t="s">
        <v>116</v>
      </c>
      <c r="D3" s="123" t="s">
        <v>2</v>
      </c>
      <c r="E3" s="123"/>
      <c r="F3" s="123"/>
      <c r="G3" s="123"/>
      <c r="H3" s="123"/>
      <c r="I3" s="123"/>
    </row>
    <row r="4" spans="1:9" x14ac:dyDescent="0.25">
      <c r="A4" s="123"/>
      <c r="B4" s="123"/>
      <c r="C4" s="123"/>
      <c r="D4" s="123" t="s">
        <v>3</v>
      </c>
      <c r="E4" s="123" t="s">
        <v>4</v>
      </c>
      <c r="F4" s="123"/>
      <c r="G4" s="123"/>
      <c r="H4" s="123"/>
      <c r="I4" s="123"/>
    </row>
    <row r="5" spans="1:9" ht="96.75" customHeight="1" x14ac:dyDescent="0.25">
      <c r="A5" s="123"/>
      <c r="B5" s="123"/>
      <c r="C5" s="123"/>
      <c r="D5" s="123"/>
      <c r="E5" s="123" t="s">
        <v>5</v>
      </c>
      <c r="F5" s="123" t="s">
        <v>117</v>
      </c>
      <c r="G5" s="123" t="s">
        <v>6</v>
      </c>
      <c r="H5" s="123" t="s">
        <v>7</v>
      </c>
      <c r="I5" s="123"/>
    </row>
    <row r="6" spans="1:9" ht="31.5" customHeight="1" x14ac:dyDescent="0.25">
      <c r="A6" s="123"/>
      <c r="B6" s="123"/>
      <c r="C6" s="123"/>
      <c r="D6" s="123"/>
      <c r="E6" s="123"/>
      <c r="F6" s="123"/>
      <c r="G6" s="123"/>
      <c r="H6" s="57" t="s">
        <v>8</v>
      </c>
      <c r="I6" s="57" t="s">
        <v>9</v>
      </c>
    </row>
    <row r="7" spans="1:9" ht="15.75" thickBot="1" x14ac:dyDescent="0.3">
      <c r="A7" s="6">
        <v>1</v>
      </c>
      <c r="B7" s="59">
        <v>2</v>
      </c>
      <c r="C7" s="59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9" ht="15.75" thickBot="1" x14ac:dyDescent="0.3">
      <c r="A8" s="15" t="s">
        <v>119</v>
      </c>
      <c r="B8" s="16">
        <v>1</v>
      </c>
      <c r="C8" s="16" t="s">
        <v>10</v>
      </c>
      <c r="D8" s="63">
        <f>SUM(E8:H8)</f>
        <v>0</v>
      </c>
      <c r="E8" s="63">
        <v>0</v>
      </c>
      <c r="F8" s="63"/>
      <c r="G8" s="63"/>
      <c r="H8" s="63">
        <v>0</v>
      </c>
      <c r="I8" s="64"/>
    </row>
    <row r="9" spans="1:9" ht="15.75" thickBot="1" x14ac:dyDescent="0.3">
      <c r="A9" s="15" t="s">
        <v>120</v>
      </c>
      <c r="B9" s="16">
        <v>2</v>
      </c>
      <c r="C9" s="16" t="s">
        <v>10</v>
      </c>
      <c r="D9" s="63">
        <f t="shared" ref="D9:D10" si="0">SUM(E9:H9)</f>
        <v>0</v>
      </c>
      <c r="E9" s="65">
        <f>E8+E10-E39-E128-E133</f>
        <v>0</v>
      </c>
      <c r="F9" s="65">
        <f>F8+F10-F39-F128-F133</f>
        <v>0</v>
      </c>
      <c r="G9" s="65">
        <f>G8+G10-G39-G128-G133</f>
        <v>0</v>
      </c>
      <c r="H9" s="65">
        <f>H8+H10-H39-H128-H133</f>
        <v>0</v>
      </c>
      <c r="I9" s="64"/>
    </row>
    <row r="10" spans="1:9" ht="15.75" thickBot="1" x14ac:dyDescent="0.3">
      <c r="A10" s="15" t="s">
        <v>11</v>
      </c>
      <c r="B10" s="16">
        <v>1000</v>
      </c>
      <c r="C10" s="16" t="s">
        <v>12</v>
      </c>
      <c r="D10" s="63">
        <f t="shared" si="0"/>
        <v>22805505</v>
      </c>
      <c r="E10" s="66">
        <f>E12+E15+E21+E25+E28+E31+E34</f>
        <v>22310505</v>
      </c>
      <c r="F10" s="66">
        <f>F12+F15+F21+F25+F28+F31+F34</f>
        <v>0</v>
      </c>
      <c r="G10" s="66">
        <f>G12+G15+G21+G25+G28+G31+G34</f>
        <v>0</v>
      </c>
      <c r="H10" s="66">
        <f>H12+H15+H21+H25+H28+H31+H34</f>
        <v>495000</v>
      </c>
      <c r="I10" s="67"/>
    </row>
    <row r="11" spans="1:9" x14ac:dyDescent="0.25">
      <c r="A11" s="12" t="s">
        <v>13</v>
      </c>
      <c r="B11" s="13" t="s">
        <v>10</v>
      </c>
      <c r="C11" s="14"/>
      <c r="D11" s="68"/>
      <c r="E11" s="68"/>
      <c r="F11" s="68"/>
      <c r="G11" s="68"/>
      <c r="H11" s="68"/>
      <c r="I11" s="68"/>
    </row>
    <row r="12" spans="1:9" x14ac:dyDescent="0.25">
      <c r="A12" s="2" t="s">
        <v>14</v>
      </c>
      <c r="B12" s="58">
        <v>1100</v>
      </c>
      <c r="C12" s="58">
        <v>120</v>
      </c>
      <c r="D12" s="69">
        <f>SUM(E12:H12)</f>
        <v>0</v>
      </c>
      <c r="E12" s="70">
        <f>E14</f>
        <v>0</v>
      </c>
      <c r="F12" s="70">
        <f t="shared" ref="F12:H12" si="1">F14</f>
        <v>0</v>
      </c>
      <c r="G12" s="70">
        <f t="shared" si="1"/>
        <v>0</v>
      </c>
      <c r="H12" s="70">
        <f t="shared" si="1"/>
        <v>0</v>
      </c>
      <c r="I12" s="71"/>
    </row>
    <row r="13" spans="1:9" x14ac:dyDescent="0.25">
      <c r="A13" s="5" t="s">
        <v>15</v>
      </c>
      <c r="B13" s="58" t="s">
        <v>10</v>
      </c>
      <c r="C13" s="2"/>
      <c r="D13" s="69"/>
      <c r="E13" s="69"/>
      <c r="F13" s="69"/>
      <c r="G13" s="69"/>
      <c r="H13" s="69"/>
      <c r="I13" s="69"/>
    </row>
    <row r="14" spans="1:9" x14ac:dyDescent="0.25">
      <c r="A14" s="2" t="s">
        <v>194</v>
      </c>
      <c r="B14" s="58">
        <v>1110</v>
      </c>
      <c r="C14" s="2"/>
      <c r="D14" s="69">
        <f t="shared" ref="D14" si="2">SUM(E14:H14)</f>
        <v>0</v>
      </c>
      <c r="E14" s="69"/>
      <c r="F14" s="69"/>
      <c r="G14" s="69"/>
      <c r="H14" s="69"/>
      <c r="I14" s="69"/>
    </row>
    <row r="15" spans="1:9" x14ac:dyDescent="0.25">
      <c r="A15" s="7" t="s">
        <v>16</v>
      </c>
      <c r="B15" s="124">
        <v>1200</v>
      </c>
      <c r="C15" s="124">
        <v>130</v>
      </c>
      <c r="D15" s="132">
        <f>SUM(E15:H16)</f>
        <v>22805505</v>
      </c>
      <c r="E15" s="132">
        <f t="shared" ref="E15:G15" si="3">SUM(E17:E20)</f>
        <v>22310505</v>
      </c>
      <c r="F15" s="132">
        <f t="shared" si="3"/>
        <v>0</v>
      </c>
      <c r="G15" s="132">
        <f t="shared" si="3"/>
        <v>0</v>
      </c>
      <c r="H15" s="132">
        <f>SUM(H17:H20)</f>
        <v>495000</v>
      </c>
      <c r="I15" s="132"/>
    </row>
    <row r="16" spans="1:9" x14ac:dyDescent="0.25">
      <c r="A16" s="7" t="s">
        <v>17</v>
      </c>
      <c r="B16" s="124"/>
      <c r="C16" s="124"/>
      <c r="D16" s="132"/>
      <c r="E16" s="132"/>
      <c r="F16" s="132"/>
      <c r="G16" s="132"/>
      <c r="H16" s="132"/>
      <c r="I16" s="132"/>
    </row>
    <row r="17" spans="1:9" x14ac:dyDescent="0.25">
      <c r="A17" s="5" t="s">
        <v>15</v>
      </c>
      <c r="B17" s="58" t="s">
        <v>127</v>
      </c>
      <c r="C17" s="2"/>
      <c r="D17" s="69"/>
      <c r="E17" s="69"/>
      <c r="F17" s="69"/>
      <c r="G17" s="69"/>
      <c r="H17" s="69"/>
      <c r="I17" s="69"/>
    </row>
    <row r="18" spans="1:9" ht="30" x14ac:dyDescent="0.25">
      <c r="A18" s="5" t="s">
        <v>193</v>
      </c>
      <c r="B18" s="58"/>
      <c r="C18" s="2"/>
      <c r="D18" s="69"/>
      <c r="E18" s="69"/>
      <c r="F18" s="69"/>
      <c r="G18" s="69"/>
      <c r="H18" s="69"/>
      <c r="I18" s="69"/>
    </row>
    <row r="19" spans="1:9" x14ac:dyDescent="0.25">
      <c r="A19" s="5" t="s">
        <v>202</v>
      </c>
      <c r="B19" s="60"/>
      <c r="C19" s="2">
        <v>131</v>
      </c>
      <c r="D19" s="101">
        <f t="shared" ref="D19" si="4">SUM(E19:H19)</f>
        <v>495000</v>
      </c>
      <c r="E19" s="72"/>
      <c r="F19" s="72"/>
      <c r="G19" s="72"/>
      <c r="H19" s="72">
        <v>495000</v>
      </c>
      <c r="I19" s="72"/>
    </row>
    <row r="20" spans="1:9" x14ac:dyDescent="0.25">
      <c r="A20" s="2" t="s">
        <v>186</v>
      </c>
      <c r="B20" s="58">
        <v>1210</v>
      </c>
      <c r="C20" s="2">
        <v>130</v>
      </c>
      <c r="D20" s="69">
        <f t="shared" ref="D20" si="5">SUM(E20:H20)</f>
        <v>22310505</v>
      </c>
      <c r="E20" s="69">
        <v>22310505</v>
      </c>
      <c r="F20" s="69"/>
      <c r="G20" s="69"/>
      <c r="H20" s="69"/>
      <c r="I20" s="69"/>
    </row>
    <row r="21" spans="1:9" x14ac:dyDescent="0.25">
      <c r="A21" s="7" t="s">
        <v>19</v>
      </c>
      <c r="B21" s="124">
        <v>1300</v>
      </c>
      <c r="C21" s="124">
        <v>140</v>
      </c>
      <c r="D21" s="132">
        <f>SUM(E21:H22)</f>
        <v>0</v>
      </c>
      <c r="E21" s="134">
        <f>E24</f>
        <v>0</v>
      </c>
      <c r="F21" s="134">
        <f t="shared" ref="F21:H21" si="6">F24</f>
        <v>0</v>
      </c>
      <c r="G21" s="134">
        <f t="shared" si="6"/>
        <v>0</v>
      </c>
      <c r="H21" s="134">
        <f t="shared" si="6"/>
        <v>0</v>
      </c>
      <c r="I21" s="136"/>
    </row>
    <row r="22" spans="1:9" x14ac:dyDescent="0.25">
      <c r="A22" s="7" t="s">
        <v>20</v>
      </c>
      <c r="B22" s="124"/>
      <c r="C22" s="124"/>
      <c r="D22" s="132"/>
      <c r="E22" s="134"/>
      <c r="F22" s="134"/>
      <c r="G22" s="134"/>
      <c r="H22" s="134"/>
      <c r="I22" s="136"/>
    </row>
    <row r="23" spans="1:9" x14ac:dyDescent="0.25">
      <c r="A23" s="2" t="s">
        <v>21</v>
      </c>
      <c r="B23" s="58" t="s">
        <v>10</v>
      </c>
      <c r="C23" s="2"/>
      <c r="D23" s="69"/>
      <c r="E23" s="70"/>
      <c r="F23" s="71"/>
      <c r="G23" s="71"/>
      <c r="H23" s="69"/>
      <c r="I23" s="71"/>
    </row>
    <row r="24" spans="1:9" x14ac:dyDescent="0.25">
      <c r="A24" s="2" t="s">
        <v>22</v>
      </c>
      <c r="B24" s="58">
        <v>1310</v>
      </c>
      <c r="C24" s="2"/>
      <c r="D24" s="69">
        <f t="shared" ref="D24:D33" si="7">SUM(E24:H24)</f>
        <v>0</v>
      </c>
      <c r="E24" s="70"/>
      <c r="F24" s="71"/>
      <c r="G24" s="71"/>
      <c r="H24" s="69"/>
      <c r="I24" s="71"/>
    </row>
    <row r="25" spans="1:9" x14ac:dyDescent="0.25">
      <c r="A25" s="2" t="s">
        <v>23</v>
      </c>
      <c r="B25" s="58">
        <v>1400</v>
      </c>
      <c r="C25" s="58">
        <v>150</v>
      </c>
      <c r="D25" s="69">
        <f t="shared" si="7"/>
        <v>0</v>
      </c>
      <c r="E25" s="70">
        <f>E27</f>
        <v>0</v>
      </c>
      <c r="F25" s="70">
        <f t="shared" ref="F25:H25" si="8">F27</f>
        <v>0</v>
      </c>
      <c r="G25" s="70">
        <f t="shared" si="8"/>
        <v>0</v>
      </c>
      <c r="H25" s="70">
        <f t="shared" si="8"/>
        <v>0</v>
      </c>
      <c r="I25" s="71"/>
    </row>
    <row r="26" spans="1:9" x14ac:dyDescent="0.25">
      <c r="A26" s="2" t="s">
        <v>21</v>
      </c>
      <c r="B26" s="58" t="s">
        <v>10</v>
      </c>
      <c r="C26" s="2"/>
      <c r="D26" s="69"/>
      <c r="E26" s="70"/>
      <c r="F26" s="70"/>
      <c r="G26" s="70"/>
      <c r="H26" s="70"/>
      <c r="I26" s="71"/>
    </row>
    <row r="27" spans="1:9" x14ac:dyDescent="0.25">
      <c r="A27" s="2" t="s">
        <v>24</v>
      </c>
      <c r="B27" s="58">
        <v>1410</v>
      </c>
      <c r="C27" s="2"/>
      <c r="D27" s="69">
        <f t="shared" si="7"/>
        <v>0</v>
      </c>
      <c r="E27" s="70"/>
      <c r="F27" s="70"/>
      <c r="G27" s="70"/>
      <c r="H27" s="70"/>
      <c r="I27" s="71"/>
    </row>
    <row r="28" spans="1:9" x14ac:dyDescent="0.25">
      <c r="A28" s="2" t="s">
        <v>25</v>
      </c>
      <c r="B28" s="58">
        <v>1500</v>
      </c>
      <c r="C28" s="58">
        <v>150</v>
      </c>
      <c r="D28" s="69">
        <f t="shared" si="7"/>
        <v>0</v>
      </c>
      <c r="E28" s="70">
        <f>E30</f>
        <v>0</v>
      </c>
      <c r="F28" s="70">
        <f t="shared" ref="F28:H28" si="9">F30</f>
        <v>0</v>
      </c>
      <c r="G28" s="70">
        <f t="shared" si="9"/>
        <v>0</v>
      </c>
      <c r="H28" s="70">
        <f t="shared" si="9"/>
        <v>0</v>
      </c>
      <c r="I28" s="69"/>
    </row>
    <row r="29" spans="1:9" x14ac:dyDescent="0.25">
      <c r="A29" s="2" t="s">
        <v>21</v>
      </c>
      <c r="B29" s="58" t="s">
        <v>10</v>
      </c>
      <c r="C29" s="2"/>
      <c r="D29" s="69"/>
      <c r="E29" s="70"/>
      <c r="F29" s="70"/>
      <c r="G29" s="70"/>
      <c r="H29" s="70"/>
      <c r="I29" s="69"/>
    </row>
    <row r="30" spans="1:9" x14ac:dyDescent="0.25">
      <c r="A30" s="2" t="s">
        <v>192</v>
      </c>
      <c r="B30" s="58">
        <v>1510</v>
      </c>
      <c r="C30" s="2"/>
      <c r="D30" s="69">
        <f t="shared" si="7"/>
        <v>0</v>
      </c>
      <c r="E30" s="70"/>
      <c r="F30" s="70"/>
      <c r="G30" s="70"/>
      <c r="H30" s="70"/>
      <c r="I30" s="69"/>
    </row>
    <row r="31" spans="1:9" x14ac:dyDescent="0.25">
      <c r="A31" s="2" t="s">
        <v>26</v>
      </c>
      <c r="B31" s="58">
        <v>1900</v>
      </c>
      <c r="C31" s="58"/>
      <c r="D31" s="70">
        <f>SUM(D32:D33)</f>
        <v>0</v>
      </c>
      <c r="E31" s="70">
        <f>SUM(E32:E33)</f>
        <v>0</v>
      </c>
      <c r="F31" s="70">
        <f>SUM(F32:F33)</f>
        <v>0</v>
      </c>
      <c r="G31" s="70">
        <f>SUM(G32:G33)</f>
        <v>0</v>
      </c>
      <c r="H31" s="70">
        <f>SUM(H32:H33)</f>
        <v>0</v>
      </c>
      <c r="I31" s="71"/>
    </row>
    <row r="32" spans="1:9" x14ac:dyDescent="0.25">
      <c r="A32" s="5" t="s">
        <v>27</v>
      </c>
      <c r="B32" s="58" t="s">
        <v>10</v>
      </c>
      <c r="C32" s="2"/>
      <c r="D32" s="69"/>
      <c r="E32" s="69"/>
      <c r="F32" s="69"/>
      <c r="G32" s="69"/>
      <c r="H32" s="69"/>
      <c r="I32" s="69"/>
    </row>
    <row r="33" spans="1:9" x14ac:dyDescent="0.25">
      <c r="A33" s="2" t="s">
        <v>195</v>
      </c>
      <c r="B33" s="58"/>
      <c r="C33" s="2">
        <v>440</v>
      </c>
      <c r="D33" s="69">
        <f t="shared" si="7"/>
        <v>0</v>
      </c>
      <c r="E33" s="69"/>
      <c r="F33" s="69"/>
      <c r="G33" s="69"/>
      <c r="H33" s="69"/>
      <c r="I33" s="69"/>
    </row>
    <row r="34" spans="1:9" x14ac:dyDescent="0.25">
      <c r="A34" s="2" t="s">
        <v>126</v>
      </c>
      <c r="B34" s="58">
        <v>1980</v>
      </c>
      <c r="C34" s="58" t="s">
        <v>10</v>
      </c>
      <c r="D34" s="69"/>
      <c r="E34" s="69">
        <f>E35</f>
        <v>0</v>
      </c>
      <c r="F34" s="69">
        <f t="shared" ref="F34:H34" si="10">F35</f>
        <v>0</v>
      </c>
      <c r="G34" s="69">
        <f t="shared" si="10"/>
        <v>0</v>
      </c>
      <c r="H34" s="69">
        <f t="shared" si="10"/>
        <v>0</v>
      </c>
      <c r="I34" s="69"/>
    </row>
    <row r="35" spans="1:9" x14ac:dyDescent="0.25">
      <c r="A35" s="7" t="s">
        <v>29</v>
      </c>
      <c r="B35" s="124">
        <v>1981</v>
      </c>
      <c r="C35" s="124">
        <v>510</v>
      </c>
      <c r="D35" s="132">
        <f>SUM(E35:H38)</f>
        <v>0</v>
      </c>
      <c r="E35" s="132">
        <f t="shared" ref="E35:H35" si="11">SUM(F35:I38)</f>
        <v>0</v>
      </c>
      <c r="F35" s="132">
        <f t="shared" si="11"/>
        <v>0</v>
      </c>
      <c r="G35" s="132">
        <f t="shared" si="11"/>
        <v>0</v>
      </c>
      <c r="H35" s="132">
        <f t="shared" si="11"/>
        <v>0</v>
      </c>
      <c r="I35" s="132"/>
    </row>
    <row r="36" spans="1:9" x14ac:dyDescent="0.25">
      <c r="A36" s="7" t="s">
        <v>30</v>
      </c>
      <c r="B36" s="124"/>
      <c r="C36" s="124"/>
      <c r="D36" s="132"/>
      <c r="E36" s="132"/>
      <c r="F36" s="132"/>
      <c r="G36" s="132"/>
      <c r="H36" s="132"/>
      <c r="I36" s="132"/>
    </row>
    <row r="37" spans="1:9" x14ac:dyDescent="0.25">
      <c r="A37" s="7" t="s">
        <v>31</v>
      </c>
      <c r="B37" s="124"/>
      <c r="C37" s="124"/>
      <c r="D37" s="132"/>
      <c r="E37" s="132"/>
      <c r="F37" s="132"/>
      <c r="G37" s="132"/>
      <c r="H37" s="132"/>
      <c r="I37" s="132"/>
    </row>
    <row r="38" spans="1:9" ht="15.75" thickBot="1" x14ac:dyDescent="0.3">
      <c r="A38" s="7" t="s">
        <v>32</v>
      </c>
      <c r="B38" s="125"/>
      <c r="C38" s="125"/>
      <c r="D38" s="133"/>
      <c r="E38" s="133"/>
      <c r="F38" s="133"/>
      <c r="G38" s="133"/>
      <c r="H38" s="133"/>
      <c r="I38" s="133"/>
    </row>
    <row r="39" spans="1:9" ht="16.5" thickBot="1" x14ac:dyDescent="0.3">
      <c r="A39" s="15" t="s">
        <v>33</v>
      </c>
      <c r="B39" s="16">
        <v>2000</v>
      </c>
      <c r="C39" s="16" t="s">
        <v>10</v>
      </c>
      <c r="D39" s="66">
        <f t="shared" ref="D39" si="12">SUM(E39:H39)</f>
        <v>22804505</v>
      </c>
      <c r="E39" s="66">
        <f>E41+E56+E78+E87+E91+E97</f>
        <v>22310505</v>
      </c>
      <c r="F39" s="66">
        <f t="shared" ref="F39:H39" si="13">F41+F56+F78+F87+F91+F97</f>
        <v>0</v>
      </c>
      <c r="G39" s="66">
        <f t="shared" si="13"/>
        <v>0</v>
      </c>
      <c r="H39" s="66">
        <f t="shared" si="13"/>
        <v>494000</v>
      </c>
      <c r="I39" s="73"/>
    </row>
    <row r="40" spans="1:9" ht="15.75" x14ac:dyDescent="0.25">
      <c r="A40" s="12" t="s">
        <v>34</v>
      </c>
      <c r="B40" s="13" t="s">
        <v>10</v>
      </c>
      <c r="C40" s="14" t="s">
        <v>10</v>
      </c>
      <c r="D40" s="68"/>
      <c r="E40" s="68"/>
      <c r="F40" s="68"/>
      <c r="G40" s="74"/>
      <c r="H40" s="74"/>
      <c r="I40" s="74"/>
    </row>
    <row r="41" spans="1:9" ht="15.75" x14ac:dyDescent="0.25">
      <c r="A41" s="2" t="s">
        <v>35</v>
      </c>
      <c r="B41" s="58">
        <v>2100</v>
      </c>
      <c r="C41" s="2" t="s">
        <v>36</v>
      </c>
      <c r="D41" s="69">
        <f t="shared" ref="D41:D43" si="14">SUM(E41:H41)</f>
        <v>17856619</v>
      </c>
      <c r="E41" s="69">
        <f>E43+E44+E49</f>
        <v>17856619</v>
      </c>
      <c r="F41" s="95">
        <f t="shared" ref="F41:H41" si="15">F43+F44+F49</f>
        <v>0</v>
      </c>
      <c r="G41" s="95">
        <f t="shared" si="15"/>
        <v>0</v>
      </c>
      <c r="H41" s="95">
        <f t="shared" si="15"/>
        <v>0</v>
      </c>
      <c r="I41" s="75"/>
    </row>
    <row r="42" spans="1:9" ht="15.75" x14ac:dyDescent="0.25">
      <c r="A42" s="2" t="s">
        <v>37</v>
      </c>
      <c r="B42" s="58" t="s">
        <v>10</v>
      </c>
      <c r="C42" s="2"/>
      <c r="D42" s="69"/>
      <c r="E42" s="69"/>
      <c r="F42" s="69"/>
      <c r="G42" s="75"/>
      <c r="H42" s="75"/>
      <c r="I42" s="75"/>
    </row>
    <row r="43" spans="1:9" ht="15.75" x14ac:dyDescent="0.25">
      <c r="A43" s="2" t="s">
        <v>38</v>
      </c>
      <c r="B43" s="58">
        <v>2110</v>
      </c>
      <c r="C43" s="58">
        <v>111</v>
      </c>
      <c r="D43" s="69">
        <f t="shared" si="14"/>
        <v>13699400</v>
      </c>
      <c r="E43" s="69">
        <v>13699400</v>
      </c>
      <c r="F43" s="69"/>
      <c r="G43" s="75"/>
      <c r="H43" s="75"/>
      <c r="I43" s="75"/>
    </row>
    <row r="44" spans="1:9" x14ac:dyDescent="0.25">
      <c r="A44" s="7" t="s">
        <v>39</v>
      </c>
      <c r="B44" s="124">
        <v>2120</v>
      </c>
      <c r="C44" s="124">
        <v>112</v>
      </c>
      <c r="D44" s="132">
        <f>SUM(E44:H45)</f>
        <v>20000</v>
      </c>
      <c r="E44" s="132">
        <v>20000</v>
      </c>
      <c r="F44" s="132"/>
      <c r="G44" s="121"/>
      <c r="H44" s="121"/>
      <c r="I44" s="121"/>
    </row>
    <row r="45" spans="1:9" x14ac:dyDescent="0.25">
      <c r="A45" s="7" t="s">
        <v>40</v>
      </c>
      <c r="B45" s="124"/>
      <c r="C45" s="124"/>
      <c r="D45" s="132"/>
      <c r="E45" s="132"/>
      <c r="F45" s="132"/>
      <c r="G45" s="121"/>
      <c r="H45" s="121"/>
      <c r="I45" s="121"/>
    </row>
    <row r="46" spans="1:9" ht="30" x14ac:dyDescent="0.25">
      <c r="A46" s="8" t="s">
        <v>41</v>
      </c>
      <c r="B46" s="124">
        <v>2130</v>
      </c>
      <c r="C46" s="124">
        <v>113</v>
      </c>
      <c r="D46" s="132">
        <f>SUM(E46:H48)</f>
        <v>0</v>
      </c>
      <c r="E46" s="132"/>
      <c r="F46" s="132"/>
      <c r="G46" s="121"/>
      <c r="H46" s="121"/>
      <c r="I46" s="121"/>
    </row>
    <row r="47" spans="1:9" ht="30" x14ac:dyDescent="0.25">
      <c r="A47" s="9" t="s">
        <v>42</v>
      </c>
      <c r="B47" s="124"/>
      <c r="C47" s="124"/>
      <c r="D47" s="132"/>
      <c r="E47" s="132"/>
      <c r="F47" s="132"/>
      <c r="G47" s="121"/>
      <c r="H47" s="121"/>
      <c r="I47" s="121"/>
    </row>
    <row r="48" spans="1:9" x14ac:dyDescent="0.25">
      <c r="A48" s="10" t="s">
        <v>43</v>
      </c>
      <c r="B48" s="124"/>
      <c r="C48" s="124"/>
      <c r="D48" s="132"/>
      <c r="E48" s="132"/>
      <c r="F48" s="132"/>
      <c r="G48" s="121"/>
      <c r="H48" s="121"/>
      <c r="I48" s="121"/>
    </row>
    <row r="49" spans="1:9" ht="15" customHeight="1" x14ac:dyDescent="0.25">
      <c r="A49" s="8" t="s">
        <v>44</v>
      </c>
      <c r="B49" s="124">
        <v>2140</v>
      </c>
      <c r="C49" s="124">
        <v>119</v>
      </c>
      <c r="D49" s="132">
        <f>SUM(E49:H52)</f>
        <v>4137219</v>
      </c>
      <c r="E49" s="132">
        <f t="shared" ref="E49" si="16">SUM(E54:E55)</f>
        <v>4137219</v>
      </c>
      <c r="F49" s="132">
        <f t="shared" ref="F49:H49" si="17">SUM(F54:F55)</f>
        <v>0</v>
      </c>
      <c r="G49" s="132">
        <f t="shared" si="17"/>
        <v>0</v>
      </c>
      <c r="H49" s="132">
        <f t="shared" si="17"/>
        <v>0</v>
      </c>
      <c r="I49" s="121"/>
    </row>
    <row r="50" spans="1:9" ht="15" customHeight="1" x14ac:dyDescent="0.25">
      <c r="A50" s="9" t="s">
        <v>45</v>
      </c>
      <c r="B50" s="124"/>
      <c r="C50" s="124"/>
      <c r="D50" s="132"/>
      <c r="E50" s="132"/>
      <c r="F50" s="132"/>
      <c r="G50" s="132"/>
      <c r="H50" s="132"/>
      <c r="I50" s="121"/>
    </row>
    <row r="51" spans="1:9" ht="15" customHeight="1" x14ac:dyDescent="0.25">
      <c r="A51" s="9" t="s">
        <v>46</v>
      </c>
      <c r="B51" s="124"/>
      <c r="C51" s="124"/>
      <c r="D51" s="132"/>
      <c r="E51" s="132"/>
      <c r="F51" s="132"/>
      <c r="G51" s="132"/>
      <c r="H51" s="132"/>
      <c r="I51" s="121"/>
    </row>
    <row r="52" spans="1:9" ht="15" customHeight="1" x14ac:dyDescent="0.25">
      <c r="A52" s="10" t="s">
        <v>47</v>
      </c>
      <c r="B52" s="124"/>
      <c r="C52" s="124"/>
      <c r="D52" s="132"/>
      <c r="E52" s="132"/>
      <c r="F52" s="132"/>
      <c r="G52" s="132"/>
      <c r="H52" s="132"/>
      <c r="I52" s="121"/>
    </row>
    <row r="53" spans="1:9" ht="15.75" x14ac:dyDescent="0.25">
      <c r="A53" s="2" t="s">
        <v>48</v>
      </c>
      <c r="B53" s="58" t="s">
        <v>10</v>
      </c>
      <c r="C53" s="58"/>
      <c r="D53" s="69"/>
      <c r="E53" s="69"/>
      <c r="F53" s="69"/>
      <c r="G53" s="75"/>
      <c r="H53" s="75"/>
      <c r="I53" s="75"/>
    </row>
    <row r="54" spans="1:9" ht="15.75" x14ac:dyDescent="0.25">
      <c r="A54" s="2" t="s">
        <v>49</v>
      </c>
      <c r="B54" s="58">
        <v>2141</v>
      </c>
      <c r="C54" s="58">
        <v>119</v>
      </c>
      <c r="D54" s="69">
        <f t="shared" ref="D54:D55" si="18">SUM(E54:H54)</f>
        <v>4137219</v>
      </c>
      <c r="E54" s="69">
        <v>4137219</v>
      </c>
      <c r="F54" s="69"/>
      <c r="G54" s="75"/>
      <c r="H54" s="75"/>
      <c r="I54" s="75"/>
    </row>
    <row r="55" spans="1:9" ht="15.75" x14ac:dyDescent="0.25">
      <c r="A55" s="2" t="s">
        <v>50</v>
      </c>
      <c r="B55" s="58">
        <v>2142</v>
      </c>
      <c r="C55" s="58">
        <v>119</v>
      </c>
      <c r="D55" s="69">
        <f t="shared" si="18"/>
        <v>0</v>
      </c>
      <c r="E55" s="69"/>
      <c r="F55" s="69"/>
      <c r="G55" s="75"/>
      <c r="H55" s="75"/>
      <c r="I55" s="75"/>
    </row>
    <row r="56" spans="1:9" ht="30" x14ac:dyDescent="0.25">
      <c r="A56" s="2" t="s">
        <v>51</v>
      </c>
      <c r="B56" s="58">
        <v>2200</v>
      </c>
      <c r="C56" s="58">
        <v>300</v>
      </c>
      <c r="D56" s="69">
        <f>SUM(E56:H56)</f>
        <v>0</v>
      </c>
      <c r="E56" s="69">
        <f>E58</f>
        <v>0</v>
      </c>
      <c r="F56" s="69"/>
      <c r="G56" s="69">
        <f t="shared" ref="G56:H56" si="19">G58</f>
        <v>0</v>
      </c>
      <c r="H56" s="69">
        <f t="shared" si="19"/>
        <v>0</v>
      </c>
      <c r="I56" s="75"/>
    </row>
    <row r="57" spans="1:9" ht="15.75" x14ac:dyDescent="0.25">
      <c r="A57" s="5" t="s">
        <v>21</v>
      </c>
      <c r="B57" s="58" t="s">
        <v>10</v>
      </c>
      <c r="C57" s="58"/>
      <c r="D57" s="69"/>
      <c r="E57" s="69"/>
      <c r="F57" s="69"/>
      <c r="G57" s="75"/>
      <c r="H57" s="75"/>
      <c r="I57" s="75"/>
    </row>
    <row r="58" spans="1:9" ht="15" customHeight="1" x14ac:dyDescent="0.25">
      <c r="A58" s="8" t="s">
        <v>52</v>
      </c>
      <c r="B58" s="124">
        <v>2210</v>
      </c>
      <c r="C58" s="124">
        <v>320</v>
      </c>
      <c r="D58" s="132">
        <f>SUM(E58:H60)</f>
        <v>0</v>
      </c>
      <c r="E58" s="132">
        <f>SUM(E61:E77)</f>
        <v>0</v>
      </c>
      <c r="F58" s="132">
        <f t="shared" ref="F58:H58" si="20">SUM(F61:F77)</f>
        <v>0</v>
      </c>
      <c r="G58" s="132">
        <f t="shared" si="20"/>
        <v>0</v>
      </c>
      <c r="H58" s="132">
        <f t="shared" si="20"/>
        <v>0</v>
      </c>
      <c r="I58" s="121"/>
    </row>
    <row r="59" spans="1:9" ht="15" customHeight="1" x14ac:dyDescent="0.25">
      <c r="A59" s="9" t="s">
        <v>53</v>
      </c>
      <c r="B59" s="124"/>
      <c r="C59" s="124"/>
      <c r="D59" s="132"/>
      <c r="E59" s="132"/>
      <c r="F59" s="132"/>
      <c r="G59" s="132"/>
      <c r="H59" s="132"/>
      <c r="I59" s="121"/>
    </row>
    <row r="60" spans="1:9" ht="15" customHeight="1" x14ac:dyDescent="0.25">
      <c r="A60" s="10" t="s">
        <v>54</v>
      </c>
      <c r="B60" s="124"/>
      <c r="C60" s="124"/>
      <c r="D60" s="132"/>
      <c r="E60" s="132"/>
      <c r="F60" s="132"/>
      <c r="G60" s="132"/>
      <c r="H60" s="132"/>
      <c r="I60" s="121"/>
    </row>
    <row r="61" spans="1:9" x14ac:dyDescent="0.25">
      <c r="A61" s="7" t="s">
        <v>55</v>
      </c>
      <c r="B61" s="124">
        <v>2211</v>
      </c>
      <c r="C61" s="124">
        <v>321</v>
      </c>
      <c r="D61" s="132">
        <f>SUM(E61:H64)</f>
        <v>0</v>
      </c>
      <c r="E61" s="132"/>
      <c r="F61" s="132"/>
      <c r="G61" s="121"/>
      <c r="H61" s="121"/>
      <c r="I61" s="121"/>
    </row>
    <row r="62" spans="1:9" x14ac:dyDescent="0.25">
      <c r="A62" s="7" t="s">
        <v>56</v>
      </c>
      <c r="B62" s="124"/>
      <c r="C62" s="124"/>
      <c r="D62" s="132"/>
      <c r="E62" s="132"/>
      <c r="F62" s="132"/>
      <c r="G62" s="121"/>
      <c r="H62" s="121"/>
      <c r="I62" s="121"/>
    </row>
    <row r="63" spans="1:9" ht="30" x14ac:dyDescent="0.25">
      <c r="A63" s="7" t="s">
        <v>57</v>
      </c>
      <c r="B63" s="124"/>
      <c r="C63" s="124"/>
      <c r="D63" s="132"/>
      <c r="E63" s="132"/>
      <c r="F63" s="132"/>
      <c r="G63" s="121"/>
      <c r="H63" s="121"/>
      <c r="I63" s="121"/>
    </row>
    <row r="64" spans="1:9" x14ac:dyDescent="0.25">
      <c r="A64" s="7" t="s">
        <v>58</v>
      </c>
      <c r="B64" s="124"/>
      <c r="C64" s="124"/>
      <c r="D64" s="132"/>
      <c r="E64" s="132"/>
      <c r="F64" s="132"/>
      <c r="G64" s="121"/>
      <c r="H64" s="121"/>
      <c r="I64" s="121"/>
    </row>
    <row r="65" spans="1:9" ht="30" x14ac:dyDescent="0.25">
      <c r="A65" s="8" t="s">
        <v>59</v>
      </c>
      <c r="B65" s="124">
        <v>2220</v>
      </c>
      <c r="C65" s="124">
        <v>340</v>
      </c>
      <c r="D65" s="132">
        <f>SUM(E65:H68)</f>
        <v>0</v>
      </c>
      <c r="E65" s="132"/>
      <c r="F65" s="132"/>
      <c r="G65" s="121"/>
      <c r="H65" s="121"/>
      <c r="I65" s="121"/>
    </row>
    <row r="66" spans="1:9" x14ac:dyDescent="0.25">
      <c r="A66" s="9" t="s">
        <v>60</v>
      </c>
      <c r="B66" s="124"/>
      <c r="C66" s="124"/>
      <c r="D66" s="132"/>
      <c r="E66" s="132"/>
      <c r="F66" s="132"/>
      <c r="G66" s="121"/>
      <c r="H66" s="121"/>
      <c r="I66" s="121"/>
    </row>
    <row r="67" spans="1:9" x14ac:dyDescent="0.25">
      <c r="A67" s="9" t="s">
        <v>61</v>
      </c>
      <c r="B67" s="124"/>
      <c r="C67" s="124"/>
      <c r="D67" s="132"/>
      <c r="E67" s="132"/>
      <c r="F67" s="132"/>
      <c r="G67" s="121"/>
      <c r="H67" s="121"/>
      <c r="I67" s="121"/>
    </row>
    <row r="68" spans="1:9" x14ac:dyDescent="0.25">
      <c r="A68" s="10" t="s">
        <v>62</v>
      </c>
      <c r="B68" s="124"/>
      <c r="C68" s="124"/>
      <c r="D68" s="132"/>
      <c r="E68" s="132"/>
      <c r="F68" s="132"/>
      <c r="G68" s="121"/>
      <c r="H68" s="121"/>
      <c r="I68" s="121"/>
    </row>
    <row r="69" spans="1:9" x14ac:dyDescent="0.25">
      <c r="A69" s="8" t="s">
        <v>63</v>
      </c>
      <c r="B69" s="124">
        <v>2230</v>
      </c>
      <c r="C69" s="124">
        <v>350</v>
      </c>
      <c r="D69" s="132">
        <f>SUM(E69:H74)</f>
        <v>0</v>
      </c>
      <c r="E69" s="132"/>
      <c r="F69" s="132"/>
      <c r="G69" s="121"/>
      <c r="H69" s="121"/>
      <c r="I69" s="121"/>
    </row>
    <row r="70" spans="1:9" x14ac:dyDescent="0.25">
      <c r="A70" s="9" t="s">
        <v>64</v>
      </c>
      <c r="B70" s="124"/>
      <c r="C70" s="124"/>
      <c r="D70" s="132"/>
      <c r="E70" s="132"/>
      <c r="F70" s="132"/>
      <c r="G70" s="121"/>
      <c r="H70" s="121"/>
      <c r="I70" s="121"/>
    </row>
    <row r="71" spans="1:9" ht="30" x14ac:dyDescent="0.25">
      <c r="A71" s="9" t="s">
        <v>65</v>
      </c>
      <c r="B71" s="124"/>
      <c r="C71" s="124"/>
      <c r="D71" s="132"/>
      <c r="E71" s="132"/>
      <c r="F71" s="132"/>
      <c r="G71" s="121"/>
      <c r="H71" s="121"/>
      <c r="I71" s="121"/>
    </row>
    <row r="72" spans="1:9" x14ac:dyDescent="0.25">
      <c r="A72" s="9" t="s">
        <v>66</v>
      </c>
      <c r="B72" s="124"/>
      <c r="C72" s="124"/>
      <c r="D72" s="132"/>
      <c r="E72" s="132"/>
      <c r="F72" s="132"/>
      <c r="G72" s="121"/>
      <c r="H72" s="121"/>
      <c r="I72" s="121"/>
    </row>
    <row r="73" spans="1:9" x14ac:dyDescent="0.25">
      <c r="A73" s="9" t="s">
        <v>67</v>
      </c>
      <c r="B73" s="124"/>
      <c r="C73" s="124"/>
      <c r="D73" s="132"/>
      <c r="E73" s="132"/>
      <c r="F73" s="132"/>
      <c r="G73" s="121"/>
      <c r="H73" s="121"/>
      <c r="I73" s="121"/>
    </row>
    <row r="74" spans="1:9" x14ac:dyDescent="0.25">
      <c r="A74" s="10" t="s">
        <v>68</v>
      </c>
      <c r="B74" s="124"/>
      <c r="C74" s="124"/>
      <c r="D74" s="132"/>
      <c r="E74" s="132"/>
      <c r="F74" s="132"/>
      <c r="G74" s="121"/>
      <c r="H74" s="121"/>
      <c r="I74" s="121"/>
    </row>
    <row r="75" spans="1:9" x14ac:dyDescent="0.25">
      <c r="A75" s="8" t="s">
        <v>69</v>
      </c>
      <c r="B75" s="124">
        <v>2240</v>
      </c>
      <c r="C75" s="124">
        <v>360</v>
      </c>
      <c r="D75" s="132">
        <f>SUM(E75:H77)</f>
        <v>0</v>
      </c>
      <c r="E75" s="132"/>
      <c r="F75" s="132"/>
      <c r="G75" s="121"/>
      <c r="H75" s="121"/>
      <c r="I75" s="121"/>
    </row>
    <row r="76" spans="1:9" x14ac:dyDescent="0.25">
      <c r="A76" s="9" t="s">
        <v>70</v>
      </c>
      <c r="B76" s="124"/>
      <c r="C76" s="124"/>
      <c r="D76" s="132"/>
      <c r="E76" s="132"/>
      <c r="F76" s="132"/>
      <c r="G76" s="121"/>
      <c r="H76" s="121"/>
      <c r="I76" s="121"/>
    </row>
    <row r="77" spans="1:9" x14ac:dyDescent="0.25">
      <c r="A77" s="10" t="s">
        <v>71</v>
      </c>
      <c r="B77" s="124"/>
      <c r="C77" s="124"/>
      <c r="D77" s="132"/>
      <c r="E77" s="132"/>
      <c r="F77" s="132"/>
      <c r="G77" s="121"/>
      <c r="H77" s="121"/>
      <c r="I77" s="121"/>
    </row>
    <row r="78" spans="1:9" ht="15.75" x14ac:dyDescent="0.25">
      <c r="A78" s="2" t="s">
        <v>72</v>
      </c>
      <c r="B78" s="58">
        <v>2300</v>
      </c>
      <c r="C78" s="58">
        <v>850</v>
      </c>
      <c r="D78" s="69">
        <f>SUM(E78:H78)</f>
        <v>80000</v>
      </c>
      <c r="E78" s="69">
        <f>SUM(E80:E86)</f>
        <v>80000</v>
      </c>
      <c r="F78" s="69">
        <f t="shared" ref="F78:H78" si="21">SUM(F80:F86)</f>
        <v>0</v>
      </c>
      <c r="G78" s="69">
        <f t="shared" si="21"/>
        <v>0</v>
      </c>
      <c r="H78" s="69">
        <f t="shared" si="21"/>
        <v>0</v>
      </c>
      <c r="I78" s="75"/>
    </row>
    <row r="79" spans="1:9" ht="15.75" x14ac:dyDescent="0.25">
      <c r="A79" s="5" t="s">
        <v>73</v>
      </c>
      <c r="B79" s="58" t="s">
        <v>10</v>
      </c>
      <c r="C79" s="58"/>
      <c r="D79" s="69"/>
      <c r="E79" s="69"/>
      <c r="F79" s="69"/>
      <c r="G79" s="75"/>
      <c r="H79" s="75"/>
      <c r="I79" s="75"/>
    </row>
    <row r="80" spans="1:9" x14ac:dyDescent="0.25">
      <c r="A80" s="7" t="s">
        <v>74</v>
      </c>
      <c r="B80" s="124">
        <v>2310</v>
      </c>
      <c r="C80" s="124">
        <v>851</v>
      </c>
      <c r="D80" s="132">
        <f>SUM(E80:H81)</f>
        <v>76000</v>
      </c>
      <c r="E80" s="132">
        <v>76000</v>
      </c>
      <c r="F80" s="132"/>
      <c r="G80" s="121"/>
      <c r="H80" s="121"/>
      <c r="I80" s="121"/>
    </row>
    <row r="81" spans="1:9" x14ac:dyDescent="0.25">
      <c r="A81" s="7" t="s">
        <v>75</v>
      </c>
      <c r="B81" s="124"/>
      <c r="C81" s="124"/>
      <c r="D81" s="132"/>
      <c r="E81" s="132"/>
      <c r="F81" s="132"/>
      <c r="G81" s="121"/>
      <c r="H81" s="121"/>
      <c r="I81" s="121"/>
    </row>
    <row r="82" spans="1:9" ht="30" x14ac:dyDescent="0.25">
      <c r="A82" s="8" t="s">
        <v>76</v>
      </c>
      <c r="B82" s="124">
        <v>2320</v>
      </c>
      <c r="C82" s="124">
        <v>852</v>
      </c>
      <c r="D82" s="132">
        <f>SUM(E82:H84)</f>
        <v>0</v>
      </c>
      <c r="E82" s="132"/>
      <c r="F82" s="132"/>
      <c r="G82" s="121"/>
      <c r="H82" s="121"/>
      <c r="I82" s="121"/>
    </row>
    <row r="83" spans="1:9" ht="30" x14ac:dyDescent="0.25">
      <c r="A83" s="9" t="s">
        <v>77</v>
      </c>
      <c r="B83" s="124"/>
      <c r="C83" s="124"/>
      <c r="D83" s="132"/>
      <c r="E83" s="132"/>
      <c r="F83" s="132"/>
      <c r="G83" s="121"/>
      <c r="H83" s="121"/>
      <c r="I83" s="121"/>
    </row>
    <row r="84" spans="1:9" ht="30" x14ac:dyDescent="0.25">
      <c r="A84" s="10" t="s">
        <v>78</v>
      </c>
      <c r="B84" s="124"/>
      <c r="C84" s="124"/>
      <c r="D84" s="132"/>
      <c r="E84" s="132"/>
      <c r="F84" s="132"/>
      <c r="G84" s="121"/>
      <c r="H84" s="121"/>
      <c r="I84" s="121"/>
    </row>
    <row r="85" spans="1:9" x14ac:dyDescent="0.25">
      <c r="A85" s="8" t="s">
        <v>79</v>
      </c>
      <c r="B85" s="124">
        <v>2330</v>
      </c>
      <c r="C85" s="124">
        <v>853</v>
      </c>
      <c r="D85" s="132">
        <f>SUM(E85:H86)</f>
        <v>4000</v>
      </c>
      <c r="E85" s="132">
        <v>4000</v>
      </c>
      <c r="F85" s="132"/>
      <c r="G85" s="121"/>
      <c r="H85" s="121"/>
      <c r="I85" s="121"/>
    </row>
    <row r="86" spans="1:9" x14ac:dyDescent="0.25">
      <c r="A86" s="10" t="s">
        <v>80</v>
      </c>
      <c r="B86" s="124"/>
      <c r="C86" s="124"/>
      <c r="D86" s="132"/>
      <c r="E86" s="132"/>
      <c r="F86" s="132"/>
      <c r="G86" s="121"/>
      <c r="H86" s="121"/>
      <c r="I86" s="121"/>
    </row>
    <row r="87" spans="1:9" ht="15" customHeight="1" x14ac:dyDescent="0.25">
      <c r="A87" s="7" t="s">
        <v>81</v>
      </c>
      <c r="B87" s="124">
        <v>2400</v>
      </c>
      <c r="C87" s="124" t="s">
        <v>10</v>
      </c>
      <c r="D87" s="132">
        <f>SUM(E87:H88)</f>
        <v>0</v>
      </c>
      <c r="E87" s="132">
        <f>E90</f>
        <v>0</v>
      </c>
      <c r="F87" s="132">
        <f t="shared" ref="F87:H87" si="22">F90</f>
        <v>0</v>
      </c>
      <c r="G87" s="132">
        <f t="shared" si="22"/>
        <v>0</v>
      </c>
      <c r="H87" s="132">
        <f t="shared" si="22"/>
        <v>0</v>
      </c>
      <c r="I87" s="121"/>
    </row>
    <row r="88" spans="1:9" ht="15" customHeight="1" x14ac:dyDescent="0.25">
      <c r="A88" s="7" t="s">
        <v>82</v>
      </c>
      <c r="B88" s="124"/>
      <c r="C88" s="124"/>
      <c r="D88" s="132"/>
      <c r="E88" s="132"/>
      <c r="F88" s="132"/>
      <c r="G88" s="132"/>
      <c r="H88" s="132"/>
      <c r="I88" s="121"/>
    </row>
    <row r="89" spans="1:9" ht="15.75" x14ac:dyDescent="0.25">
      <c r="A89" s="2" t="s">
        <v>83</v>
      </c>
      <c r="B89" s="58" t="s">
        <v>10</v>
      </c>
      <c r="C89" s="58"/>
      <c r="D89" s="69"/>
      <c r="E89" s="69"/>
      <c r="F89" s="69"/>
      <c r="G89" s="75"/>
      <c r="H89" s="75"/>
      <c r="I89" s="75"/>
    </row>
    <row r="90" spans="1:9" ht="15.75" x14ac:dyDescent="0.25">
      <c r="A90" s="2" t="s">
        <v>28</v>
      </c>
      <c r="B90" s="58">
        <v>2410</v>
      </c>
      <c r="C90" s="58"/>
      <c r="D90" s="69">
        <f t="shared" ref="D90" si="23">SUM(E90:H90)</f>
        <v>0</v>
      </c>
      <c r="E90" s="69"/>
      <c r="F90" s="69"/>
      <c r="G90" s="75"/>
      <c r="H90" s="75"/>
      <c r="I90" s="75"/>
    </row>
    <row r="91" spans="1:9" ht="15" customHeight="1" x14ac:dyDescent="0.25">
      <c r="A91" s="7" t="s">
        <v>84</v>
      </c>
      <c r="B91" s="124">
        <v>2500</v>
      </c>
      <c r="C91" s="124" t="s">
        <v>10</v>
      </c>
      <c r="D91" s="132">
        <f>SUM(E91:H92)</f>
        <v>0</v>
      </c>
      <c r="E91" s="132">
        <f>SUM(E93)</f>
        <v>0</v>
      </c>
      <c r="F91" s="132">
        <f t="shared" ref="F91:H91" si="24">SUM(F93)</f>
        <v>0</v>
      </c>
      <c r="G91" s="132">
        <f t="shared" si="24"/>
        <v>0</v>
      </c>
      <c r="H91" s="132">
        <f t="shared" si="24"/>
        <v>0</v>
      </c>
      <c r="I91" s="121"/>
    </row>
    <row r="92" spans="1:9" ht="15" customHeight="1" x14ac:dyDescent="0.25">
      <c r="A92" s="7" t="s">
        <v>85</v>
      </c>
      <c r="B92" s="124"/>
      <c r="C92" s="124"/>
      <c r="D92" s="132"/>
      <c r="E92" s="132"/>
      <c r="F92" s="132"/>
      <c r="G92" s="132"/>
      <c r="H92" s="132"/>
      <c r="I92" s="121"/>
    </row>
    <row r="93" spans="1:9" x14ac:dyDescent="0.25">
      <c r="A93" s="8" t="s">
        <v>86</v>
      </c>
      <c r="B93" s="124">
        <v>2520</v>
      </c>
      <c r="C93" s="124">
        <v>831</v>
      </c>
      <c r="D93" s="132">
        <f>SUM(E93:H96)</f>
        <v>0</v>
      </c>
      <c r="E93" s="132"/>
      <c r="F93" s="132"/>
      <c r="G93" s="121"/>
      <c r="H93" s="121"/>
      <c r="I93" s="121"/>
    </row>
    <row r="94" spans="1:9" x14ac:dyDescent="0.25">
      <c r="A94" s="9" t="s">
        <v>87</v>
      </c>
      <c r="B94" s="124"/>
      <c r="C94" s="124"/>
      <c r="D94" s="132"/>
      <c r="E94" s="132"/>
      <c r="F94" s="132"/>
      <c r="G94" s="121"/>
      <c r="H94" s="121"/>
      <c r="I94" s="121"/>
    </row>
    <row r="95" spans="1:9" x14ac:dyDescent="0.25">
      <c r="A95" s="9" t="s">
        <v>88</v>
      </c>
      <c r="B95" s="124"/>
      <c r="C95" s="124"/>
      <c r="D95" s="132"/>
      <c r="E95" s="132"/>
      <c r="F95" s="132"/>
      <c r="G95" s="121"/>
      <c r="H95" s="121"/>
      <c r="I95" s="121"/>
    </row>
    <row r="96" spans="1:9" x14ac:dyDescent="0.25">
      <c r="A96" s="10" t="s">
        <v>89</v>
      </c>
      <c r="B96" s="124"/>
      <c r="C96" s="124"/>
      <c r="D96" s="132"/>
      <c r="E96" s="132"/>
      <c r="F96" s="132"/>
      <c r="G96" s="121"/>
      <c r="H96" s="121"/>
      <c r="I96" s="121"/>
    </row>
    <row r="97" spans="1:9" ht="15.75" x14ac:dyDescent="0.25">
      <c r="A97" s="2" t="s">
        <v>118</v>
      </c>
      <c r="B97" s="99">
        <v>2600</v>
      </c>
      <c r="C97" s="58" t="s">
        <v>10</v>
      </c>
      <c r="D97" s="79">
        <f t="shared" ref="D97" si="25">SUM(E97:H97)</f>
        <v>4867886</v>
      </c>
      <c r="E97" s="79">
        <f>E99+E101+E104+E107+E119</f>
        <v>4373886</v>
      </c>
      <c r="F97" s="79">
        <f t="shared" ref="F97:H97" si="26">F99+F101+F104+F107+F119</f>
        <v>0</v>
      </c>
      <c r="G97" s="79">
        <f t="shared" si="26"/>
        <v>0</v>
      </c>
      <c r="H97" s="79">
        <f t="shared" si="26"/>
        <v>494000</v>
      </c>
      <c r="I97" s="75"/>
    </row>
    <row r="98" spans="1:9" ht="15.75" x14ac:dyDescent="0.25">
      <c r="A98" s="2" t="s">
        <v>90</v>
      </c>
      <c r="B98" s="58" t="s">
        <v>18</v>
      </c>
      <c r="C98" s="58"/>
      <c r="D98" s="69"/>
      <c r="E98" s="69"/>
      <c r="F98" s="69"/>
      <c r="G98" s="75"/>
      <c r="H98" s="75"/>
      <c r="I98" s="75"/>
    </row>
    <row r="99" spans="1:9" x14ac:dyDescent="0.25">
      <c r="A99" s="7" t="s">
        <v>91</v>
      </c>
      <c r="B99" s="124">
        <v>2610</v>
      </c>
      <c r="C99" s="124">
        <v>241</v>
      </c>
      <c r="D99" s="132">
        <f>SUM(E99:H100)</f>
        <v>0</v>
      </c>
      <c r="E99" s="132"/>
      <c r="F99" s="132"/>
      <c r="G99" s="121"/>
      <c r="H99" s="121"/>
      <c r="I99" s="121"/>
    </row>
    <row r="100" spans="1:9" x14ac:dyDescent="0.25">
      <c r="A100" s="7" t="s">
        <v>92</v>
      </c>
      <c r="B100" s="124"/>
      <c r="C100" s="124"/>
      <c r="D100" s="132"/>
      <c r="E100" s="132"/>
      <c r="F100" s="132"/>
      <c r="G100" s="121"/>
      <c r="H100" s="121"/>
      <c r="I100" s="121"/>
    </row>
    <row r="101" spans="1:9" x14ac:dyDescent="0.25">
      <c r="A101" s="8" t="s">
        <v>93</v>
      </c>
      <c r="B101" s="124">
        <v>2620</v>
      </c>
      <c r="C101" s="124">
        <v>242</v>
      </c>
      <c r="D101" s="132">
        <f>SUM(E101:H103)</f>
        <v>0</v>
      </c>
      <c r="E101" s="132"/>
      <c r="F101" s="132"/>
      <c r="G101" s="121"/>
      <c r="H101" s="121"/>
      <c r="I101" s="121"/>
    </row>
    <row r="102" spans="1:9" x14ac:dyDescent="0.25">
      <c r="A102" s="9" t="s">
        <v>94</v>
      </c>
      <c r="B102" s="124"/>
      <c r="C102" s="124"/>
      <c r="D102" s="132"/>
      <c r="E102" s="132"/>
      <c r="F102" s="132"/>
      <c r="G102" s="121"/>
      <c r="H102" s="121"/>
      <c r="I102" s="121"/>
    </row>
    <row r="103" spans="1:9" x14ac:dyDescent="0.25">
      <c r="A103" s="10" t="s">
        <v>95</v>
      </c>
      <c r="B103" s="124"/>
      <c r="C103" s="124"/>
      <c r="D103" s="132"/>
      <c r="E103" s="132"/>
      <c r="F103" s="132"/>
      <c r="G103" s="121"/>
      <c r="H103" s="121"/>
      <c r="I103" s="121"/>
    </row>
    <row r="104" spans="1:9" x14ac:dyDescent="0.25">
      <c r="A104" s="7" t="s">
        <v>96</v>
      </c>
      <c r="B104" s="124">
        <v>2630</v>
      </c>
      <c r="C104" s="124">
        <v>243</v>
      </c>
      <c r="D104" s="132">
        <f>SUM(E104:H106)</f>
        <v>0</v>
      </c>
      <c r="E104" s="132"/>
      <c r="F104" s="132"/>
      <c r="G104" s="121"/>
      <c r="H104" s="121"/>
      <c r="I104" s="121"/>
    </row>
    <row r="105" spans="1:9" x14ac:dyDescent="0.25">
      <c r="A105" s="7" t="s">
        <v>97</v>
      </c>
      <c r="B105" s="124"/>
      <c r="C105" s="124"/>
      <c r="D105" s="132"/>
      <c r="E105" s="132"/>
      <c r="F105" s="132"/>
      <c r="G105" s="121"/>
      <c r="H105" s="121"/>
      <c r="I105" s="121"/>
    </row>
    <row r="106" spans="1:9" x14ac:dyDescent="0.25">
      <c r="A106" s="7" t="s">
        <v>98</v>
      </c>
      <c r="B106" s="124"/>
      <c r="C106" s="124"/>
      <c r="D106" s="132"/>
      <c r="E106" s="132"/>
      <c r="F106" s="132"/>
      <c r="G106" s="121"/>
      <c r="H106" s="121"/>
      <c r="I106" s="121"/>
    </row>
    <row r="107" spans="1:9" ht="30" x14ac:dyDescent="0.25">
      <c r="A107" s="2" t="s">
        <v>99</v>
      </c>
      <c r="B107" s="58">
        <v>2640</v>
      </c>
      <c r="C107" s="58">
        <v>244</v>
      </c>
      <c r="D107" s="94">
        <f>SUM(E107:H107)</f>
        <v>4867886</v>
      </c>
      <c r="E107" s="94">
        <f>SUM(E109:E118)</f>
        <v>4373886</v>
      </c>
      <c r="F107" s="94">
        <f>SUM(F109:F118)</f>
        <v>0</v>
      </c>
      <c r="G107" s="94">
        <f t="shared" ref="G107:H107" si="27">SUM(G109:G118)</f>
        <v>0</v>
      </c>
      <c r="H107" s="94">
        <f t="shared" si="27"/>
        <v>494000</v>
      </c>
      <c r="I107" s="80"/>
    </row>
    <row r="108" spans="1:9" ht="15.75" x14ac:dyDescent="0.25">
      <c r="A108" s="2" t="s">
        <v>100</v>
      </c>
      <c r="B108" s="58" t="s">
        <v>10</v>
      </c>
      <c r="C108" s="58"/>
      <c r="D108" s="69"/>
      <c r="E108" s="69"/>
      <c r="F108" s="69"/>
      <c r="G108" s="75"/>
      <c r="H108" s="75"/>
      <c r="I108" s="75"/>
    </row>
    <row r="109" spans="1:9" ht="15.75" x14ac:dyDescent="0.25">
      <c r="A109" s="2" t="s">
        <v>101</v>
      </c>
      <c r="B109" s="58">
        <v>2641</v>
      </c>
      <c r="C109" s="58">
        <v>244</v>
      </c>
      <c r="D109" s="69">
        <f t="shared" ref="D109:D118" si="28">SUM(E109:H109)</f>
        <v>78000</v>
      </c>
      <c r="E109" s="69">
        <v>78000</v>
      </c>
      <c r="F109" s="69"/>
      <c r="G109" s="75"/>
      <c r="H109" s="75"/>
      <c r="I109" s="75"/>
    </row>
    <row r="110" spans="1:9" ht="15.75" x14ac:dyDescent="0.25">
      <c r="A110" s="2" t="s">
        <v>102</v>
      </c>
      <c r="B110" s="58">
        <v>2642</v>
      </c>
      <c r="C110" s="58">
        <v>244</v>
      </c>
      <c r="D110" s="69">
        <f t="shared" si="28"/>
        <v>200000</v>
      </c>
      <c r="E110" s="69">
        <v>200000</v>
      </c>
      <c r="F110" s="69"/>
      <c r="G110" s="75"/>
      <c r="H110" s="75"/>
      <c r="I110" s="75"/>
    </row>
    <row r="111" spans="1:9" ht="15.75" x14ac:dyDescent="0.25">
      <c r="A111" s="2" t="s">
        <v>103</v>
      </c>
      <c r="B111" s="58">
        <v>2643</v>
      </c>
      <c r="C111" s="58">
        <v>244</v>
      </c>
      <c r="D111" s="69">
        <f t="shared" si="28"/>
        <v>1370000</v>
      </c>
      <c r="E111" s="69">
        <v>1250000</v>
      </c>
      <c r="F111" s="69"/>
      <c r="G111" s="75"/>
      <c r="H111" s="75">
        <v>120000</v>
      </c>
      <c r="I111" s="75"/>
    </row>
    <row r="112" spans="1:9" ht="15.75" x14ac:dyDescent="0.25">
      <c r="A112" s="78" t="s">
        <v>187</v>
      </c>
      <c r="B112" s="58">
        <v>2644</v>
      </c>
      <c r="C112" s="58">
        <v>244</v>
      </c>
      <c r="D112" s="69">
        <f t="shared" si="28"/>
        <v>262800</v>
      </c>
      <c r="E112" s="69">
        <v>262800</v>
      </c>
      <c r="F112" s="69"/>
      <c r="G112" s="75"/>
      <c r="H112" s="75"/>
      <c r="I112" s="75"/>
    </row>
    <row r="113" spans="1:9" ht="15.75" x14ac:dyDescent="0.25">
      <c r="A113" s="78" t="s">
        <v>188</v>
      </c>
      <c r="B113" s="58">
        <v>2645</v>
      </c>
      <c r="C113" s="58">
        <v>244</v>
      </c>
      <c r="D113" s="69">
        <f t="shared" si="28"/>
        <v>535500</v>
      </c>
      <c r="E113" s="69">
        <v>535500</v>
      </c>
      <c r="F113" s="69"/>
      <c r="G113" s="75"/>
      <c r="H113" s="75"/>
      <c r="I113" s="75"/>
    </row>
    <row r="114" spans="1:9" ht="15.75" x14ac:dyDescent="0.25">
      <c r="A114" s="78" t="s">
        <v>189</v>
      </c>
      <c r="B114" s="58">
        <v>2646</v>
      </c>
      <c r="C114" s="58">
        <v>244</v>
      </c>
      <c r="D114" s="69">
        <f t="shared" si="28"/>
        <v>103886</v>
      </c>
      <c r="E114" s="69">
        <v>103886</v>
      </c>
      <c r="F114" s="69"/>
      <c r="G114" s="75"/>
      <c r="H114" s="75"/>
      <c r="I114" s="75"/>
    </row>
    <row r="115" spans="1:9" ht="15.75" x14ac:dyDescent="0.25">
      <c r="A115" s="78" t="s">
        <v>190</v>
      </c>
      <c r="B115" s="58">
        <v>2647</v>
      </c>
      <c r="C115" s="58">
        <v>244</v>
      </c>
      <c r="D115" s="69">
        <f t="shared" si="28"/>
        <v>1485700</v>
      </c>
      <c r="E115" s="69">
        <v>1111700</v>
      </c>
      <c r="F115" s="69"/>
      <c r="G115" s="75"/>
      <c r="H115" s="75">
        <v>374000</v>
      </c>
      <c r="I115" s="75"/>
    </row>
    <row r="116" spans="1:9" ht="30" x14ac:dyDescent="0.25">
      <c r="A116" s="78" t="s">
        <v>191</v>
      </c>
      <c r="B116" s="58">
        <v>2648</v>
      </c>
      <c r="C116" s="58">
        <v>244</v>
      </c>
      <c r="D116" s="69">
        <f t="shared" si="28"/>
        <v>787000</v>
      </c>
      <c r="E116" s="69">
        <f>525000+262000</f>
        <v>787000</v>
      </c>
      <c r="F116" s="69"/>
      <c r="G116" s="75"/>
      <c r="H116" s="75"/>
      <c r="I116" s="75"/>
    </row>
    <row r="117" spans="1:9" ht="30" x14ac:dyDescent="0.25">
      <c r="A117" s="78" t="s">
        <v>209</v>
      </c>
      <c r="B117" s="87">
        <v>2649</v>
      </c>
      <c r="C117" s="87">
        <v>244</v>
      </c>
      <c r="D117" s="106">
        <f t="shared" si="28"/>
        <v>45000</v>
      </c>
      <c r="E117" s="86">
        <v>45000</v>
      </c>
      <c r="F117" s="86"/>
      <c r="G117" s="88"/>
      <c r="H117" s="88"/>
      <c r="I117" s="88"/>
    </row>
    <row r="118" spans="1:9" ht="15.75" x14ac:dyDescent="0.25">
      <c r="A118" s="2" t="s">
        <v>104</v>
      </c>
      <c r="B118" s="58">
        <v>2649</v>
      </c>
      <c r="C118" s="58">
        <v>244</v>
      </c>
      <c r="D118" s="69">
        <f t="shared" si="28"/>
        <v>0</v>
      </c>
      <c r="E118" s="69"/>
      <c r="F118" s="69"/>
      <c r="G118" s="75"/>
      <c r="H118" s="75"/>
      <c r="I118" s="75"/>
    </row>
    <row r="119" spans="1:9" ht="15" customHeight="1" x14ac:dyDescent="0.25">
      <c r="A119" s="7" t="s">
        <v>105</v>
      </c>
      <c r="B119" s="124">
        <v>2650</v>
      </c>
      <c r="C119" s="124">
        <v>400</v>
      </c>
      <c r="D119" s="132">
        <f>SUM(E119:H120)</f>
        <v>0</v>
      </c>
      <c r="E119" s="132">
        <f>E122+E125</f>
        <v>0</v>
      </c>
      <c r="F119" s="132">
        <f t="shared" ref="F119:H119" si="29">F122+F125</f>
        <v>0</v>
      </c>
      <c r="G119" s="132">
        <f t="shared" si="29"/>
        <v>0</v>
      </c>
      <c r="H119" s="132">
        <f t="shared" si="29"/>
        <v>0</v>
      </c>
      <c r="I119" s="121"/>
    </row>
    <row r="120" spans="1:9" ht="15" customHeight="1" x14ac:dyDescent="0.25">
      <c r="A120" s="7" t="s">
        <v>106</v>
      </c>
      <c r="B120" s="124"/>
      <c r="C120" s="124"/>
      <c r="D120" s="132"/>
      <c r="E120" s="132"/>
      <c r="F120" s="132"/>
      <c r="G120" s="132"/>
      <c r="H120" s="132"/>
      <c r="I120" s="121"/>
    </row>
    <row r="121" spans="1:9" ht="15.75" x14ac:dyDescent="0.25">
      <c r="A121" s="2" t="s">
        <v>107</v>
      </c>
      <c r="B121" s="58" t="s">
        <v>10</v>
      </c>
      <c r="C121" s="58"/>
      <c r="D121" s="69"/>
      <c r="E121" s="69"/>
      <c r="F121" s="69"/>
      <c r="G121" s="75"/>
      <c r="H121" s="75"/>
      <c r="I121" s="75"/>
    </row>
    <row r="122" spans="1:9" x14ac:dyDescent="0.25">
      <c r="A122" s="7" t="s">
        <v>108</v>
      </c>
      <c r="B122" s="124">
        <v>2651</v>
      </c>
      <c r="C122" s="124">
        <v>406</v>
      </c>
      <c r="D122" s="132">
        <f>SUM(E122:H124)</f>
        <v>0</v>
      </c>
      <c r="E122" s="132"/>
      <c r="F122" s="132"/>
      <c r="G122" s="121"/>
      <c r="H122" s="121"/>
      <c r="I122" s="121"/>
    </row>
    <row r="123" spans="1:9" x14ac:dyDescent="0.25">
      <c r="A123" s="7" t="s">
        <v>109</v>
      </c>
      <c r="B123" s="124"/>
      <c r="C123" s="124"/>
      <c r="D123" s="132"/>
      <c r="E123" s="132"/>
      <c r="F123" s="132"/>
      <c r="G123" s="121"/>
      <c r="H123" s="121"/>
      <c r="I123" s="121"/>
    </row>
    <row r="124" spans="1:9" x14ac:dyDescent="0.25">
      <c r="A124" s="7" t="s">
        <v>110</v>
      </c>
      <c r="B124" s="124"/>
      <c r="C124" s="124"/>
      <c r="D124" s="132"/>
      <c r="E124" s="132"/>
      <c r="F124" s="132"/>
      <c r="G124" s="121"/>
      <c r="H124" s="121"/>
      <c r="I124" s="121"/>
    </row>
    <row r="125" spans="1:9" x14ac:dyDescent="0.25">
      <c r="A125" s="8" t="s">
        <v>111</v>
      </c>
      <c r="B125" s="124">
        <v>2652</v>
      </c>
      <c r="C125" s="124">
        <v>407</v>
      </c>
      <c r="D125" s="126">
        <f>SUM(E125:H127)</f>
        <v>0</v>
      </c>
      <c r="E125" s="129"/>
      <c r="F125" s="132"/>
      <c r="G125" s="121"/>
      <c r="H125" s="121"/>
      <c r="I125" s="121"/>
    </row>
    <row r="126" spans="1:9" ht="30" x14ac:dyDescent="0.25">
      <c r="A126" s="9" t="s">
        <v>112</v>
      </c>
      <c r="B126" s="124"/>
      <c r="C126" s="124"/>
      <c r="D126" s="127"/>
      <c r="E126" s="130"/>
      <c r="F126" s="132"/>
      <c r="G126" s="121"/>
      <c r="H126" s="121"/>
      <c r="I126" s="121"/>
    </row>
    <row r="127" spans="1:9" ht="15.75" thickBot="1" x14ac:dyDescent="0.3">
      <c r="A127" s="9" t="s">
        <v>110</v>
      </c>
      <c r="B127" s="125"/>
      <c r="C127" s="125"/>
      <c r="D127" s="128"/>
      <c r="E127" s="131"/>
      <c r="F127" s="133"/>
      <c r="G127" s="122"/>
      <c r="H127" s="122"/>
      <c r="I127" s="122"/>
    </row>
    <row r="128" spans="1:9" ht="16.5" thickBot="1" x14ac:dyDescent="0.3">
      <c r="A128" s="18" t="s">
        <v>122</v>
      </c>
      <c r="B128" s="16">
        <v>3000</v>
      </c>
      <c r="C128" s="16">
        <v>100</v>
      </c>
      <c r="D128" s="66">
        <f>SUM(E128:H128)</f>
        <v>1000</v>
      </c>
      <c r="E128" s="66">
        <f>SUM(E130:E132)</f>
        <v>0</v>
      </c>
      <c r="F128" s="66">
        <f t="shared" ref="F128:H128" si="30">SUM(F130:F132)</f>
        <v>0</v>
      </c>
      <c r="G128" s="66">
        <f t="shared" si="30"/>
        <v>0</v>
      </c>
      <c r="H128" s="66">
        <f t="shared" si="30"/>
        <v>1000</v>
      </c>
      <c r="I128" s="73"/>
    </row>
    <row r="129" spans="1:9" ht="15.75" x14ac:dyDescent="0.25">
      <c r="A129" s="17" t="s">
        <v>34</v>
      </c>
      <c r="B129" s="14" t="s">
        <v>10</v>
      </c>
      <c r="C129" s="14"/>
      <c r="D129" s="68"/>
      <c r="E129" s="68"/>
      <c r="F129" s="68"/>
      <c r="G129" s="74"/>
      <c r="H129" s="74"/>
      <c r="I129" s="74"/>
    </row>
    <row r="130" spans="1:9" s="85" customFormat="1" ht="15.75" x14ac:dyDescent="0.25">
      <c r="A130" s="81" t="s">
        <v>123</v>
      </c>
      <c r="B130" s="82">
        <v>3010</v>
      </c>
      <c r="C130" s="82"/>
      <c r="D130" s="83">
        <f t="shared" ref="D130:D136" si="31">SUM(E130:H130)</f>
        <v>1000</v>
      </c>
      <c r="E130" s="83"/>
      <c r="F130" s="83"/>
      <c r="G130" s="84"/>
      <c r="H130" s="84">
        <v>1000</v>
      </c>
      <c r="I130" s="84"/>
    </row>
    <row r="131" spans="1:9" ht="15.75" x14ac:dyDescent="0.25">
      <c r="A131" s="4" t="s">
        <v>124</v>
      </c>
      <c r="B131" s="58">
        <v>3020</v>
      </c>
      <c r="C131" s="58"/>
      <c r="D131" s="69">
        <f t="shared" si="31"/>
        <v>0</v>
      </c>
      <c r="E131" s="69"/>
      <c r="F131" s="69"/>
      <c r="G131" s="75"/>
      <c r="H131" s="75"/>
      <c r="I131" s="75"/>
    </row>
    <row r="132" spans="1:9" ht="16.5" thickBot="1" x14ac:dyDescent="0.3">
      <c r="A132" s="19" t="s">
        <v>125</v>
      </c>
      <c r="B132" s="59">
        <v>3030</v>
      </c>
      <c r="C132" s="59"/>
      <c r="D132" s="76">
        <f t="shared" si="31"/>
        <v>0</v>
      </c>
      <c r="E132" s="76"/>
      <c r="F132" s="76"/>
      <c r="G132" s="77"/>
      <c r="H132" s="77"/>
      <c r="I132" s="77"/>
    </row>
    <row r="133" spans="1:9" ht="16.5" thickBot="1" x14ac:dyDescent="0.3">
      <c r="A133" s="18" t="s">
        <v>121</v>
      </c>
      <c r="B133" s="16">
        <v>4000</v>
      </c>
      <c r="C133" s="16" t="s">
        <v>10</v>
      </c>
      <c r="D133" s="66">
        <f t="shared" si="31"/>
        <v>0</v>
      </c>
      <c r="E133" s="66">
        <f>SUM(E135:E136)</f>
        <v>0</v>
      </c>
      <c r="F133" s="66">
        <f t="shared" ref="F133:H133" si="32">SUM(F135:F136)</f>
        <v>0</v>
      </c>
      <c r="G133" s="66">
        <f t="shared" si="32"/>
        <v>0</v>
      </c>
      <c r="H133" s="66">
        <f t="shared" si="32"/>
        <v>0</v>
      </c>
      <c r="I133" s="73"/>
    </row>
    <row r="134" spans="1:9" ht="15.75" x14ac:dyDescent="0.25">
      <c r="A134" s="17" t="s">
        <v>113</v>
      </c>
      <c r="B134" s="14" t="s">
        <v>10</v>
      </c>
      <c r="C134" s="14"/>
      <c r="D134" s="68"/>
      <c r="E134" s="68"/>
      <c r="F134" s="68"/>
      <c r="G134" s="74"/>
      <c r="H134" s="74"/>
      <c r="I134" s="74"/>
    </row>
    <row r="135" spans="1:9" ht="15.75" x14ac:dyDescent="0.25">
      <c r="A135" s="4" t="s">
        <v>114</v>
      </c>
      <c r="B135" s="58">
        <v>4010</v>
      </c>
      <c r="C135" s="58">
        <v>610</v>
      </c>
      <c r="D135" s="69">
        <f t="shared" si="31"/>
        <v>0</v>
      </c>
      <c r="E135" s="69"/>
      <c r="F135" s="69"/>
      <c r="G135" s="75"/>
      <c r="H135" s="75"/>
      <c r="I135" s="75"/>
    </row>
    <row r="136" spans="1:9" ht="15.75" x14ac:dyDescent="0.25">
      <c r="A136" s="4" t="s">
        <v>115</v>
      </c>
      <c r="B136" s="58"/>
      <c r="C136" s="58"/>
      <c r="D136" s="69">
        <f t="shared" si="31"/>
        <v>0</v>
      </c>
      <c r="E136" s="69"/>
      <c r="F136" s="69"/>
      <c r="G136" s="75"/>
      <c r="H136" s="75"/>
      <c r="I136" s="75"/>
    </row>
  </sheetData>
  <mergeCells count="195">
    <mergeCell ref="A1:I1"/>
    <mergeCell ref="A3:A6"/>
    <mergeCell ref="B3:B6"/>
    <mergeCell ref="C3:C6"/>
    <mergeCell ref="D3:I3"/>
    <mergeCell ref="D4:D6"/>
    <mergeCell ref="E4:I4"/>
    <mergeCell ref="E5:E6"/>
    <mergeCell ref="F5:F6"/>
    <mergeCell ref="G5:G6"/>
    <mergeCell ref="H5:I5"/>
    <mergeCell ref="B15:B16"/>
    <mergeCell ref="C15:C16"/>
    <mergeCell ref="D15:D16"/>
    <mergeCell ref="E15:E16"/>
    <mergeCell ref="F15:F16"/>
    <mergeCell ref="G15:G16"/>
    <mergeCell ref="H15:H16"/>
    <mergeCell ref="I15:I16"/>
    <mergeCell ref="H21:H22"/>
    <mergeCell ref="I21:I22"/>
    <mergeCell ref="B35:B38"/>
    <mergeCell ref="C35:C38"/>
    <mergeCell ref="D35:D38"/>
    <mergeCell ref="E35:E38"/>
    <mergeCell ref="F35:F38"/>
    <mergeCell ref="G35:G38"/>
    <mergeCell ref="H35:H38"/>
    <mergeCell ref="I35:I38"/>
    <mergeCell ref="B21:B22"/>
    <mergeCell ref="C21:C22"/>
    <mergeCell ref="D21:D22"/>
    <mergeCell ref="E21:E22"/>
    <mergeCell ref="F21:F22"/>
    <mergeCell ref="G21:G22"/>
    <mergeCell ref="H44:H45"/>
    <mergeCell ref="I44:I45"/>
    <mergeCell ref="B46:B48"/>
    <mergeCell ref="C46:C48"/>
    <mergeCell ref="D46:D48"/>
    <mergeCell ref="E46:E48"/>
    <mergeCell ref="F46:F48"/>
    <mergeCell ref="G46:G48"/>
    <mergeCell ref="H46:H48"/>
    <mergeCell ref="I46:I48"/>
    <mergeCell ref="B44:B45"/>
    <mergeCell ref="C44:C45"/>
    <mergeCell ref="D44:D45"/>
    <mergeCell ref="E44:E45"/>
    <mergeCell ref="F44:F45"/>
    <mergeCell ref="G44:G45"/>
    <mergeCell ref="H49:H52"/>
    <mergeCell ref="I49:I52"/>
    <mergeCell ref="B58:B60"/>
    <mergeCell ref="C58:C60"/>
    <mergeCell ref="D58:D60"/>
    <mergeCell ref="E58:E60"/>
    <mergeCell ref="F58:F60"/>
    <mergeCell ref="G58:G60"/>
    <mergeCell ref="H58:H60"/>
    <mergeCell ref="I58:I60"/>
    <mergeCell ref="B49:B52"/>
    <mergeCell ref="C49:C52"/>
    <mergeCell ref="D49:D52"/>
    <mergeCell ref="E49:E52"/>
    <mergeCell ref="F49:F52"/>
    <mergeCell ref="G49:G52"/>
    <mergeCell ref="H61:H64"/>
    <mergeCell ref="I61:I64"/>
    <mergeCell ref="B65:B68"/>
    <mergeCell ref="C65:C68"/>
    <mergeCell ref="D65:D68"/>
    <mergeCell ref="E65:E68"/>
    <mergeCell ref="F65:F68"/>
    <mergeCell ref="G65:G68"/>
    <mergeCell ref="H65:H68"/>
    <mergeCell ref="I65:I68"/>
    <mergeCell ref="B61:B64"/>
    <mergeCell ref="C61:C64"/>
    <mergeCell ref="D61:D64"/>
    <mergeCell ref="E61:E64"/>
    <mergeCell ref="F61:F64"/>
    <mergeCell ref="G61:G64"/>
    <mergeCell ref="H69:H74"/>
    <mergeCell ref="I69:I74"/>
    <mergeCell ref="B75:B77"/>
    <mergeCell ref="C75:C77"/>
    <mergeCell ref="D75:D77"/>
    <mergeCell ref="E75:E77"/>
    <mergeCell ref="F75:F77"/>
    <mergeCell ref="G75:G77"/>
    <mergeCell ref="H75:H77"/>
    <mergeCell ref="I75:I77"/>
    <mergeCell ref="B69:B74"/>
    <mergeCell ref="C69:C74"/>
    <mergeCell ref="D69:D74"/>
    <mergeCell ref="E69:E74"/>
    <mergeCell ref="F69:F74"/>
    <mergeCell ref="G69:G74"/>
    <mergeCell ref="H80:H81"/>
    <mergeCell ref="I80:I81"/>
    <mergeCell ref="B82:B84"/>
    <mergeCell ref="C82:C84"/>
    <mergeCell ref="D82:D84"/>
    <mergeCell ref="E82:E84"/>
    <mergeCell ref="F82:F84"/>
    <mergeCell ref="G82:G84"/>
    <mergeCell ref="H82:H84"/>
    <mergeCell ref="I82:I84"/>
    <mergeCell ref="B80:B81"/>
    <mergeCell ref="C80:C81"/>
    <mergeCell ref="D80:D81"/>
    <mergeCell ref="E80:E81"/>
    <mergeCell ref="F80:F81"/>
    <mergeCell ref="G80:G81"/>
    <mergeCell ref="H85:H86"/>
    <mergeCell ref="I85:I86"/>
    <mergeCell ref="B87:B88"/>
    <mergeCell ref="C87:C88"/>
    <mergeCell ref="D87:D88"/>
    <mergeCell ref="E87:E88"/>
    <mergeCell ref="F87:F88"/>
    <mergeCell ref="G87:G88"/>
    <mergeCell ref="H87:H88"/>
    <mergeCell ref="I87:I88"/>
    <mergeCell ref="B85:B86"/>
    <mergeCell ref="C85:C86"/>
    <mergeCell ref="D85:D86"/>
    <mergeCell ref="E85:E86"/>
    <mergeCell ref="F85:F86"/>
    <mergeCell ref="G85:G86"/>
    <mergeCell ref="H91:H92"/>
    <mergeCell ref="I91:I92"/>
    <mergeCell ref="B93:B96"/>
    <mergeCell ref="C93:C96"/>
    <mergeCell ref="D93:D96"/>
    <mergeCell ref="E93:E96"/>
    <mergeCell ref="F93:F96"/>
    <mergeCell ref="G93:G96"/>
    <mergeCell ref="H93:H96"/>
    <mergeCell ref="I93:I96"/>
    <mergeCell ref="B91:B92"/>
    <mergeCell ref="C91:C92"/>
    <mergeCell ref="D91:D92"/>
    <mergeCell ref="E91:E92"/>
    <mergeCell ref="F91:F92"/>
    <mergeCell ref="G91:G92"/>
    <mergeCell ref="H99:H100"/>
    <mergeCell ref="I99:I100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B99:B100"/>
    <mergeCell ref="C99:C100"/>
    <mergeCell ref="D99:D100"/>
    <mergeCell ref="E99:E100"/>
    <mergeCell ref="F99:F100"/>
    <mergeCell ref="G99:G100"/>
    <mergeCell ref="H104:H106"/>
    <mergeCell ref="I104:I106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B104:B106"/>
    <mergeCell ref="C104:C106"/>
    <mergeCell ref="D104:D106"/>
    <mergeCell ref="E104:E106"/>
    <mergeCell ref="F104:F106"/>
    <mergeCell ref="G104:G106"/>
    <mergeCell ref="H122:H124"/>
    <mergeCell ref="I122:I124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B122:B124"/>
    <mergeCell ref="C122:C124"/>
    <mergeCell ref="D122:D124"/>
    <mergeCell ref="E122:E124"/>
    <mergeCell ref="F122:F124"/>
    <mergeCell ref="G122:G124"/>
  </mergeCells>
  <pageMargins left="0.70866141732283472" right="0.70866141732283472" top="0.4" bottom="0.32" header="0.31496062992125984" footer="0.31496062992125984"/>
  <pageSetup paperSize="9" scale="80" fitToHeight="0" orientation="landscape" verticalDpi="0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7"/>
  <sheetViews>
    <sheetView tabSelected="1" topLeftCell="A24" workbookViewId="0">
      <selection sqref="A1:G40"/>
    </sheetView>
  </sheetViews>
  <sheetFormatPr defaultRowHeight="15" x14ac:dyDescent="0.25"/>
  <cols>
    <col min="2" max="2" width="42" customWidth="1"/>
    <col min="5" max="5" width="15.7109375" customWidth="1"/>
    <col min="6" max="6" width="15.140625" customWidth="1"/>
    <col min="7" max="7" width="14.140625" customWidth="1"/>
  </cols>
  <sheetData>
    <row r="1" spans="1:7" ht="15.75" x14ac:dyDescent="0.25">
      <c r="A1" s="113" t="s">
        <v>173</v>
      </c>
      <c r="B1" s="113"/>
      <c r="C1" s="113"/>
      <c r="D1" s="113"/>
      <c r="E1" s="113"/>
      <c r="F1" s="113"/>
      <c r="G1" s="113"/>
    </row>
    <row r="3" spans="1:7" ht="38.25" customHeight="1" x14ac:dyDescent="0.25">
      <c r="A3" s="123" t="s">
        <v>145</v>
      </c>
      <c r="B3" s="123" t="s">
        <v>0</v>
      </c>
      <c r="C3" s="123" t="s">
        <v>146</v>
      </c>
      <c r="D3" s="123" t="s">
        <v>155</v>
      </c>
      <c r="E3" s="141" t="s">
        <v>156</v>
      </c>
      <c r="F3" s="123"/>
      <c r="G3" s="123"/>
    </row>
    <row r="4" spans="1:7" ht="15" customHeight="1" x14ac:dyDescent="0.25">
      <c r="A4" s="123"/>
      <c r="B4" s="123"/>
      <c r="C4" s="123"/>
      <c r="D4" s="123"/>
      <c r="E4" s="37" t="s">
        <v>196</v>
      </c>
      <c r="F4" s="38" t="s">
        <v>197</v>
      </c>
      <c r="G4" s="38" t="s">
        <v>198</v>
      </c>
    </row>
    <row r="5" spans="1:7" ht="38.25" x14ac:dyDescent="0.25">
      <c r="A5" s="123"/>
      <c r="B5" s="123"/>
      <c r="C5" s="123"/>
      <c r="D5" s="123"/>
      <c r="E5" s="37" t="s">
        <v>147</v>
      </c>
      <c r="F5" s="39" t="s">
        <v>148</v>
      </c>
      <c r="G5" s="39" t="s">
        <v>149</v>
      </c>
    </row>
    <row r="6" spans="1:7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</row>
    <row r="7" spans="1:7" x14ac:dyDescent="0.25">
      <c r="A7" s="34" t="s">
        <v>150</v>
      </c>
      <c r="B7" s="36" t="s">
        <v>157</v>
      </c>
      <c r="C7" s="34">
        <v>26000</v>
      </c>
      <c r="D7" s="34" t="s">
        <v>10</v>
      </c>
      <c r="E7" s="55">
        <f>E9+E10+E11+E12</f>
        <v>82433488.450000003</v>
      </c>
      <c r="F7" s="55">
        <f t="shared" ref="F7:G7" si="0">F9+F10+F11+F12</f>
        <v>8789333</v>
      </c>
      <c r="G7" s="55">
        <f t="shared" si="0"/>
        <v>4867886</v>
      </c>
    </row>
    <row r="8" spans="1:7" x14ac:dyDescent="0.25">
      <c r="A8" s="35"/>
      <c r="B8" s="36" t="s">
        <v>15</v>
      </c>
      <c r="C8" s="34" t="s">
        <v>10</v>
      </c>
      <c r="D8" s="34" t="s">
        <v>10</v>
      </c>
      <c r="E8" s="55"/>
      <c r="F8" s="55"/>
      <c r="G8" s="55"/>
    </row>
    <row r="9" spans="1:7" ht="93" customHeight="1" x14ac:dyDescent="0.25">
      <c r="A9" s="40" t="s">
        <v>161</v>
      </c>
      <c r="B9" s="36" t="s">
        <v>158</v>
      </c>
      <c r="C9" s="34">
        <v>26100</v>
      </c>
      <c r="D9" s="34" t="s">
        <v>127</v>
      </c>
      <c r="E9" s="55"/>
      <c r="F9" s="55"/>
      <c r="G9" s="55"/>
    </row>
    <row r="10" spans="1:7" ht="43.5" customHeight="1" x14ac:dyDescent="0.25">
      <c r="A10" s="40" t="s">
        <v>162</v>
      </c>
      <c r="B10" s="36" t="s">
        <v>159</v>
      </c>
      <c r="C10" s="34">
        <v>26200</v>
      </c>
      <c r="D10" s="34" t="s">
        <v>127</v>
      </c>
      <c r="E10" s="55"/>
      <c r="F10" s="55"/>
      <c r="G10" s="55"/>
    </row>
    <row r="11" spans="1:7" ht="41.25" customHeight="1" x14ac:dyDescent="0.25">
      <c r="A11" s="40" t="s">
        <v>163</v>
      </c>
      <c r="B11" s="36" t="s">
        <v>160</v>
      </c>
      <c r="C11" s="34">
        <v>26300</v>
      </c>
      <c r="D11" s="34" t="s">
        <v>127</v>
      </c>
      <c r="E11" s="55"/>
      <c r="F11" s="55"/>
      <c r="G11" s="55"/>
    </row>
    <row r="12" spans="1:7" ht="45.75" customHeight="1" x14ac:dyDescent="0.25">
      <c r="A12" s="40" t="s">
        <v>164</v>
      </c>
      <c r="B12" s="36" t="s">
        <v>169</v>
      </c>
      <c r="C12" s="34">
        <v>26400</v>
      </c>
      <c r="D12" s="34" t="s">
        <v>127</v>
      </c>
      <c r="E12" s="55">
        <f>SUM(E13:E17)</f>
        <v>82433488.450000003</v>
      </c>
      <c r="F12" s="55">
        <f t="shared" ref="F12:G12" si="1">F14+F15+F16+F17</f>
        <v>8789333</v>
      </c>
      <c r="G12" s="55">
        <f t="shared" si="1"/>
        <v>4867886</v>
      </c>
    </row>
    <row r="13" spans="1:7" ht="15.75" customHeight="1" x14ac:dyDescent="0.25">
      <c r="A13" s="40"/>
      <c r="B13" s="36" t="s">
        <v>151</v>
      </c>
      <c r="C13" s="34" t="s">
        <v>10</v>
      </c>
      <c r="D13" s="34" t="s">
        <v>10</v>
      </c>
      <c r="E13" s="55"/>
      <c r="F13" s="55"/>
      <c r="G13" s="55"/>
    </row>
    <row r="14" spans="1:7" ht="34.5" customHeight="1" x14ac:dyDescent="0.25">
      <c r="A14" s="40" t="s">
        <v>165</v>
      </c>
      <c r="B14" s="36" t="s">
        <v>170</v>
      </c>
      <c r="C14" s="34">
        <v>26410</v>
      </c>
      <c r="D14" s="34" t="s">
        <v>127</v>
      </c>
      <c r="E14" s="55">
        <f>'Раздел1 2020г'!E97</f>
        <v>2523981.27</v>
      </c>
      <c r="F14" s="55">
        <f>'Раздел1 2021г  '!E107</f>
        <v>3442333</v>
      </c>
      <c r="G14" s="55">
        <f>'Раздел1 2022г'!E107</f>
        <v>4373886</v>
      </c>
    </row>
    <row r="15" spans="1:7" ht="45" customHeight="1" x14ac:dyDescent="0.25">
      <c r="A15" s="40" t="s">
        <v>166</v>
      </c>
      <c r="B15" s="36" t="s">
        <v>171</v>
      </c>
      <c r="C15" s="34">
        <v>26420</v>
      </c>
      <c r="D15" s="34" t="s">
        <v>127</v>
      </c>
      <c r="E15" s="55">
        <v>76559139.75</v>
      </c>
      <c r="F15" s="55">
        <f>'Раздел1 2021г  '!F107</f>
        <v>4908000</v>
      </c>
      <c r="G15" s="55">
        <f>'Раздел1 2022г'!F107</f>
        <v>0</v>
      </c>
    </row>
    <row r="16" spans="1:7" s="93" customFormat="1" ht="22.5" customHeight="1" x14ac:dyDescent="0.25">
      <c r="A16" s="89" t="s">
        <v>167</v>
      </c>
      <c r="B16" s="90" t="s">
        <v>215</v>
      </c>
      <c r="C16" s="91">
        <v>26430</v>
      </c>
      <c r="D16" s="91" t="s">
        <v>127</v>
      </c>
      <c r="E16" s="92">
        <v>2603000</v>
      </c>
      <c r="F16" s="92">
        <v>0</v>
      </c>
      <c r="G16" s="92">
        <v>0</v>
      </c>
    </row>
    <row r="17" spans="1:7" ht="17.25" customHeight="1" x14ac:dyDescent="0.25">
      <c r="A17" s="40" t="s">
        <v>168</v>
      </c>
      <c r="B17" s="36" t="s">
        <v>152</v>
      </c>
      <c r="C17" s="34">
        <v>26440</v>
      </c>
      <c r="D17" s="34" t="s">
        <v>10</v>
      </c>
      <c r="E17" s="55">
        <f>'Раздел1 2020г'!H97</f>
        <v>747367.42999999993</v>
      </c>
      <c r="F17" s="55">
        <f>'Раздел1 2021г  '!H107</f>
        <v>439000</v>
      </c>
      <c r="G17" s="55">
        <f>'Раздел1 2022г'!H107</f>
        <v>494000</v>
      </c>
    </row>
    <row r="18" spans="1:7" ht="65.25" customHeight="1" x14ac:dyDescent="0.25">
      <c r="A18" s="40" t="s">
        <v>153</v>
      </c>
      <c r="B18" s="36" t="s">
        <v>172</v>
      </c>
      <c r="C18" s="34">
        <v>26510</v>
      </c>
      <c r="D18" s="34" t="s">
        <v>127</v>
      </c>
      <c r="E18" s="55">
        <f>E7</f>
        <v>82433488.450000003</v>
      </c>
      <c r="F18" s="55">
        <f t="shared" ref="F18:G18" si="2">F7</f>
        <v>8789333</v>
      </c>
      <c r="G18" s="55">
        <f t="shared" si="2"/>
        <v>4867886</v>
      </c>
    </row>
    <row r="19" spans="1:7" x14ac:dyDescent="0.25">
      <c r="A19" s="41"/>
      <c r="B19" s="36" t="s">
        <v>154</v>
      </c>
      <c r="C19" s="34">
        <v>26510</v>
      </c>
      <c r="D19" s="34"/>
      <c r="E19" s="55"/>
      <c r="F19" s="55"/>
      <c r="G19" s="55"/>
    </row>
    <row r="22" spans="1:7" ht="30" x14ac:dyDescent="0.25">
      <c r="B22" s="24" t="s">
        <v>178</v>
      </c>
      <c r="C22" s="148" t="s">
        <v>199</v>
      </c>
      <c r="D22" s="148"/>
      <c r="E22" s="21" t="s">
        <v>179</v>
      </c>
      <c r="F22" s="148" t="s">
        <v>223</v>
      </c>
      <c r="G22" s="148"/>
    </row>
    <row r="23" spans="1:7" x14ac:dyDescent="0.25">
      <c r="C23" s="149" t="s">
        <v>180</v>
      </c>
      <c r="D23" s="149"/>
      <c r="E23" s="56" t="s">
        <v>175</v>
      </c>
      <c r="F23" s="149" t="s">
        <v>181</v>
      </c>
      <c r="G23" s="149"/>
    </row>
    <row r="25" spans="1:7" x14ac:dyDescent="0.25">
      <c r="B25" s="24" t="s">
        <v>182</v>
      </c>
      <c r="C25" s="148" t="s">
        <v>200</v>
      </c>
      <c r="D25" s="148"/>
      <c r="E25" s="21" t="s">
        <v>179</v>
      </c>
      <c r="F25" s="148" t="s">
        <v>201</v>
      </c>
      <c r="G25" s="148"/>
    </row>
    <row r="26" spans="1:7" x14ac:dyDescent="0.25">
      <c r="C26" s="149" t="s">
        <v>180</v>
      </c>
      <c r="D26" s="149"/>
      <c r="E26" s="56" t="s">
        <v>175</v>
      </c>
      <c r="F26" s="149" t="s">
        <v>181</v>
      </c>
      <c r="G26" s="149"/>
    </row>
    <row r="28" spans="1:7" ht="18" customHeight="1" x14ac:dyDescent="0.25">
      <c r="B28" t="s">
        <v>222</v>
      </c>
    </row>
    <row r="29" spans="1:7" ht="10.5" customHeight="1" x14ac:dyDescent="0.25"/>
    <row r="30" spans="1:7" ht="6.75" customHeight="1" x14ac:dyDescent="0.25">
      <c r="B30" s="45"/>
      <c r="C30" s="46"/>
      <c r="D30" s="46"/>
      <c r="E30" s="46"/>
      <c r="F30" s="47"/>
    </row>
    <row r="31" spans="1:7" ht="15.75" x14ac:dyDescent="0.25">
      <c r="B31" s="138" t="s">
        <v>177</v>
      </c>
      <c r="C31" s="139"/>
      <c r="D31" s="139"/>
      <c r="E31" s="139"/>
      <c r="F31" s="140"/>
    </row>
    <row r="32" spans="1:7" ht="31.5" customHeight="1" x14ac:dyDescent="0.25">
      <c r="B32" s="145" t="s">
        <v>214</v>
      </c>
      <c r="C32" s="146"/>
      <c r="D32" s="146"/>
      <c r="E32" s="146"/>
      <c r="F32" s="147"/>
    </row>
    <row r="33" spans="2:6" x14ac:dyDescent="0.25">
      <c r="B33" s="142" t="s">
        <v>174</v>
      </c>
      <c r="C33" s="143"/>
      <c r="D33" s="143"/>
      <c r="E33" s="143"/>
      <c r="F33" s="144"/>
    </row>
    <row r="34" spans="2:6" ht="26.25" customHeight="1" x14ac:dyDescent="0.25">
      <c r="B34" s="54"/>
      <c r="C34" s="43"/>
      <c r="D34" s="150" t="s">
        <v>211</v>
      </c>
      <c r="E34" s="150"/>
      <c r="F34" s="151"/>
    </row>
    <row r="35" spans="2:6" x14ac:dyDescent="0.25">
      <c r="B35" s="48" t="s">
        <v>175</v>
      </c>
      <c r="C35" s="44"/>
      <c r="D35" s="143" t="s">
        <v>176</v>
      </c>
      <c r="E35" s="143"/>
      <c r="F35" s="144"/>
    </row>
    <row r="36" spans="2:6" ht="18" customHeight="1" x14ac:dyDescent="0.25">
      <c r="B36" s="49" t="s">
        <v>224</v>
      </c>
      <c r="C36" s="42"/>
      <c r="D36" s="42"/>
      <c r="E36" s="42"/>
      <c r="F36" s="50"/>
    </row>
    <row r="37" spans="2:6" ht="9" customHeight="1" x14ac:dyDescent="0.25">
      <c r="B37" s="51"/>
      <c r="C37" s="52"/>
      <c r="D37" s="52"/>
      <c r="E37" s="52"/>
      <c r="F37" s="53"/>
    </row>
  </sheetData>
  <mergeCells count="19">
    <mergeCell ref="B33:F33"/>
    <mergeCell ref="D35:F35"/>
    <mergeCell ref="B32:F32"/>
    <mergeCell ref="F22:G22"/>
    <mergeCell ref="C22:D22"/>
    <mergeCell ref="C26:D26"/>
    <mergeCell ref="F26:G26"/>
    <mergeCell ref="D34:F34"/>
    <mergeCell ref="C23:D23"/>
    <mergeCell ref="F23:G23"/>
    <mergeCell ref="C25:D25"/>
    <mergeCell ref="F25:G25"/>
    <mergeCell ref="A1:G1"/>
    <mergeCell ref="B31:F31"/>
    <mergeCell ref="C3:C5"/>
    <mergeCell ref="D3:D5"/>
    <mergeCell ref="B3:B5"/>
    <mergeCell ref="A3:A5"/>
    <mergeCell ref="E3:G3"/>
  </mergeCells>
  <phoneticPr fontId="17" type="noConversion"/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Раздел1 2020г</vt:lpstr>
      <vt:lpstr>Раздел1 2021г  </vt:lpstr>
      <vt:lpstr>Раздел1 2022г</vt:lpstr>
      <vt:lpstr>Раздел2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Главбух</cp:lastModifiedBy>
  <cp:lastPrinted>2020-06-29T12:33:02Z</cp:lastPrinted>
  <dcterms:created xsi:type="dcterms:W3CDTF">2019-12-28T05:40:35Z</dcterms:created>
  <dcterms:modified xsi:type="dcterms:W3CDTF">2020-06-29T12:36:11Z</dcterms:modified>
</cp:coreProperties>
</file>